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66925"/>
  <xr:revisionPtr revIDLastSave="0" documentId="13_ncr:1_{25E6348C-FC10-4B9A-85C3-688A3490C79E}" xr6:coauthVersionLast="47" xr6:coauthVersionMax="47" xr10:uidLastSave="{00000000-0000-0000-0000-000000000000}"/>
  <bookViews>
    <workbookView xWindow="-108" yWindow="-108" windowWidth="23256" windowHeight="13896" tabRatio="964" xr2:uid="{F2BDE23A-323C-4526-9CFE-57177859FA41}"/>
  </bookViews>
  <sheets>
    <sheet name="Galvenie darbības rādītāji" sheetId="15" r:id="rId1"/>
    <sheet name="Peļņas vai zaudējumu pārskats" sheetId="1" r:id="rId2"/>
    <sheet name="Pārskats par finanšu stāvokli" sheetId="2" r:id="rId3"/>
    <sheet name="Naudas plūsmas pārskats" sheetId="5" r:id="rId4"/>
    <sheet name="Pārskats par izm.pašu kapitālā" sheetId="4" r:id="rId5"/>
    <sheet name="Pielikums Nr.4" sheetId="16" r:id="rId6"/>
    <sheet name="Pielikumi Nr.5-10" sheetId="6" r:id="rId7"/>
    <sheet name="Pielikumi Nr.11, 12" sheetId="8" r:id="rId8"/>
    <sheet name="Pielikums Nr.13" sheetId="14" r:id="rId9"/>
  </sheets>
  <definedNames>
    <definedName name="_Hlk71365834" localSheetId="1">'Peļņas vai zaudējumu pārskats'!$B$8</definedName>
    <definedName name="_Toc506281143" localSheetId="6">'Pielikumi Nr.5-10'!$A$36</definedName>
    <definedName name="_Toc506281143" localSheetId="8">'Pielikums Nr.13'!$A$5</definedName>
    <definedName name="_Toc506281143" localSheetId="5">'Pielikums Nr.4'!#REF!</definedName>
    <definedName name="_Toc506281145" localSheetId="7">'Pielikumi Nr.11, 12'!$A$2</definedName>
    <definedName name="_Toc506297406" localSheetId="7">'Pielikumi Nr.11, 12'!$A$2</definedName>
    <definedName name="_Toc506297406" localSheetId="6">'Pielikumi Nr.5-10'!$A$2</definedName>
    <definedName name="_Toc506297406" localSheetId="8">'Pielikums Nr.13'!#REF!</definedName>
    <definedName name="_Toc506297406" localSheetId="5">'Pielikums Nr.4'!$A$2</definedName>
    <definedName name="_Toc70520890" localSheetId="1">'Peļņas vai zaudējumu pārskats'!$A$18</definedName>
    <definedName name="_Toc70520891" localSheetId="2">'Pārskats par finanšu stāvokli'!$A$2</definedName>
    <definedName name="_Toc70520892" localSheetId="4">'Pārskats par izm.pašu kapitālā'!$A$2</definedName>
    <definedName name="_Toc70520893" localSheetId="3">'Naudas plūsmas pārskats'!$A$2</definedName>
    <definedName name="_Toc71757631" localSheetId="1">'Peļņas vai zaudējumu pārskats'!$B$2</definedName>
    <definedName name="_Toc71757632" localSheetId="1">'Peļņas vai zaudējumu pārskats'!$B$18</definedName>
    <definedName name="_Toc71757636" localSheetId="3">'Naudas plūsmas pārskats'!$B$2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4" l="1"/>
  <c r="J21" i="4"/>
  <c r="E22" i="4"/>
  <c r="F22" i="4"/>
  <c r="G22" i="4"/>
  <c r="H22" i="4"/>
  <c r="I22" i="4"/>
  <c r="E21" i="4"/>
  <c r="F21" i="4"/>
  <c r="G21" i="4"/>
  <c r="H21" i="4"/>
  <c r="I21" i="4"/>
  <c r="D22" i="4"/>
  <c r="D21" i="4"/>
  <c r="G11" i="4"/>
  <c r="H11" i="4"/>
  <c r="I11" i="4"/>
  <c r="D11" i="4"/>
  <c r="E10" i="4"/>
  <c r="E11" i="4" s="1"/>
  <c r="J11" i="4" s="1"/>
  <c r="F10" i="4"/>
  <c r="F11" i="4" s="1"/>
  <c r="G10" i="4"/>
  <c r="H10" i="4"/>
  <c r="I10" i="4"/>
  <c r="D10" i="4"/>
  <c r="J8" i="4"/>
  <c r="J7" i="4"/>
  <c r="E18" i="5" l="1"/>
  <c r="D8" i="14" l="1"/>
  <c r="D23" i="8" l="1"/>
  <c r="E23" i="8"/>
  <c r="F18" i="8"/>
  <c r="F20" i="8"/>
  <c r="F21" i="8"/>
  <c r="F17" i="8"/>
  <c r="D19" i="8"/>
  <c r="D22" i="8" s="1"/>
  <c r="D38" i="8" s="1"/>
  <c r="E19" i="8"/>
  <c r="E22" i="8" s="1"/>
  <c r="E38" i="8" s="1"/>
  <c r="C19" i="8"/>
  <c r="C22" i="8" s="1"/>
  <c r="C38" i="8" s="1"/>
  <c r="D10" i="8"/>
  <c r="D24" i="8" s="1"/>
  <c r="E10" i="8"/>
  <c r="E24" i="8" s="1"/>
  <c r="C10" i="8"/>
  <c r="F7" i="8"/>
  <c r="F8" i="8"/>
  <c r="F9" i="8"/>
  <c r="F11" i="8"/>
  <c r="F12" i="8"/>
  <c r="F13" i="8"/>
  <c r="F6" i="8"/>
  <c r="F23" i="8" s="1"/>
  <c r="E19" i="4"/>
  <c r="C24" i="8" l="1"/>
  <c r="F10" i="8"/>
  <c r="F19" i="8"/>
  <c r="F22" i="8" s="1"/>
  <c r="F38" i="8" s="1"/>
  <c r="C14" i="8"/>
  <c r="C31" i="8" s="1"/>
  <c r="E14" i="8"/>
  <c r="D14" i="8"/>
  <c r="C25" i="8" l="1"/>
  <c r="F24" i="8"/>
  <c r="F14" i="8"/>
  <c r="F31" i="8" s="1"/>
  <c r="E25" i="8"/>
  <c r="E31" i="8"/>
  <c r="D31" i="8"/>
  <c r="D25" i="8"/>
  <c r="F25" i="8"/>
  <c r="D26" i="5" l="1"/>
  <c r="D32" i="5"/>
  <c r="E5" i="5"/>
  <c r="A22" i="8"/>
  <c r="A19" i="8"/>
  <c r="J19" i="4"/>
  <c r="E47" i="2"/>
  <c r="E48" i="2" s="1"/>
  <c r="F47" i="2"/>
  <c r="D47" i="2"/>
  <c r="H13" i="4"/>
  <c r="E37" i="2"/>
  <c r="E31" i="2"/>
  <c r="E22" i="2"/>
  <c r="E14" i="2"/>
  <c r="E9" i="2"/>
  <c r="E6" i="2"/>
  <c r="F16" i="2"/>
  <c r="D16" i="2"/>
  <c r="D3" i="14"/>
  <c r="E3" i="14"/>
  <c r="C3" i="14"/>
  <c r="E5" i="1"/>
  <c r="B1" i="1"/>
  <c r="A1" i="1"/>
  <c r="F15" i="4"/>
  <c r="G15" i="4"/>
  <c r="I15" i="4"/>
  <c r="F17" i="4"/>
  <c r="G17" i="4"/>
  <c r="H17" i="4"/>
  <c r="I17" i="4"/>
  <c r="E17" i="4"/>
  <c r="J10" i="4"/>
  <c r="E23" i="2" l="1"/>
  <c r="F6" i="16"/>
  <c r="F7" i="16"/>
  <c r="F8" i="16"/>
  <c r="J13" i="4" l="1"/>
  <c r="C23" i="8" l="1"/>
  <c r="F39" i="8"/>
  <c r="F40" i="8"/>
  <c r="F33" i="8"/>
  <c r="F34" i="8"/>
  <c r="F35" i="8"/>
  <c r="F32" i="8"/>
  <c r="B42" i="8"/>
  <c r="A42" i="8"/>
  <c r="B41" i="8"/>
  <c r="A41" i="8"/>
  <c r="B38" i="8"/>
  <c r="A38" i="8"/>
  <c r="C41" i="8" l="1"/>
  <c r="C24" i="6"/>
  <c r="D24" i="6"/>
  <c r="F42" i="8" l="1"/>
  <c r="C16" i="6"/>
  <c r="D16" i="6"/>
  <c r="D9" i="6" l="1"/>
  <c r="D7" i="6"/>
  <c r="H15" i="4" l="1"/>
  <c r="J16" i="4"/>
  <c r="E32" i="5" l="1"/>
  <c r="E26" i="5"/>
  <c r="E19" i="5"/>
  <c r="E33" i="5" l="1"/>
  <c r="F18" i="4"/>
  <c r="G18" i="4"/>
  <c r="H18" i="4"/>
  <c r="I18" i="4"/>
  <c r="F37" i="2"/>
  <c r="F31" i="2"/>
  <c r="F22" i="2"/>
  <c r="F14" i="2"/>
  <c r="E12" i="1"/>
  <c r="E14" i="1" s="1"/>
  <c r="E16" i="1" s="1"/>
  <c r="C8" i="14"/>
  <c r="E35" i="5" l="1"/>
  <c r="F48" i="2"/>
  <c r="F23" i="2"/>
  <c r="D18" i="4"/>
  <c r="D41" i="8" l="1"/>
  <c r="E25" i="1" l="1"/>
  <c r="D25" i="1"/>
  <c r="E41" i="8"/>
  <c r="F41" i="8" s="1"/>
  <c r="E3" i="5" l="1"/>
  <c r="D3" i="6" s="1"/>
  <c r="D3" i="5"/>
  <c r="C3" i="6" s="1"/>
  <c r="E19" i="1"/>
  <c r="D19" i="1"/>
  <c r="B1" i="14"/>
  <c r="A1" i="14"/>
  <c r="B1" i="8"/>
  <c r="A1" i="8"/>
  <c r="B1" i="6"/>
  <c r="A1" i="6"/>
  <c r="B1" i="5"/>
  <c r="A1" i="5"/>
  <c r="B1" i="4"/>
  <c r="A1" i="4"/>
  <c r="A1" i="2"/>
  <c r="B1" i="2"/>
  <c r="C19" i="6" l="1"/>
  <c r="C27" i="6" s="1"/>
  <c r="C37" i="6" s="1"/>
  <c r="C47" i="6" s="1"/>
  <c r="C56" i="6" s="1"/>
  <c r="C12" i="6"/>
  <c r="D19" i="6"/>
  <c r="D27" i="6" s="1"/>
  <c r="D37" i="6" s="1"/>
  <c r="D47" i="6" s="1"/>
  <c r="D56" i="6" s="1"/>
  <c r="D12" i="6"/>
  <c r="E8" i="14"/>
  <c r="B1" i="16" l="1"/>
  <c r="A1" i="16"/>
  <c r="C9" i="6" l="1"/>
  <c r="C7" i="6"/>
  <c r="C10" i="6" l="1"/>
  <c r="D10" i="6"/>
  <c r="F51" i="16" l="1"/>
  <c r="F46" i="16"/>
  <c r="F38" i="16"/>
  <c r="F39" i="16"/>
  <c r="F32" i="16"/>
  <c r="F33" i="16"/>
  <c r="F19" i="16"/>
  <c r="F20" i="16"/>
  <c r="F21" i="16"/>
  <c r="F22" i="16"/>
  <c r="F23" i="16"/>
  <c r="F24" i="16"/>
  <c r="F25" i="16"/>
  <c r="F26" i="16"/>
  <c r="F27" i="16"/>
  <c r="F9" i="16"/>
  <c r="F10" i="16"/>
  <c r="F11" i="16"/>
  <c r="F12" i="16"/>
  <c r="F13" i="16"/>
  <c r="F14" i="16"/>
  <c r="D22" i="2" l="1"/>
  <c r="D63" i="6" l="1"/>
  <c r="C63" i="6"/>
  <c r="D52" i="6"/>
  <c r="C52" i="6"/>
  <c r="D44" i="6"/>
  <c r="C44" i="6"/>
  <c r="D34" i="6"/>
  <c r="C34" i="6"/>
  <c r="D37" i="2"/>
  <c r="D31" i="2"/>
  <c r="D14" i="2"/>
  <c r="E21" i="1"/>
  <c r="E26" i="1" s="1"/>
  <c r="D12" i="1"/>
  <c r="D14" i="1" s="1"/>
  <c r="D48" i="2" l="1"/>
  <c r="D16" i="1"/>
  <c r="D5" i="5"/>
  <c r="D19" i="5" s="1"/>
  <c r="D33" i="5" s="1"/>
  <c r="C42" i="8"/>
  <c r="E36" i="8"/>
  <c r="D23" i="2"/>
  <c r="J12" i="4" l="1"/>
  <c r="J15" i="4" s="1"/>
  <c r="E15" i="4"/>
  <c r="E18" i="4" s="1"/>
  <c r="D21" i="1"/>
  <c r="D26" i="1" s="1"/>
  <c r="C36" i="8"/>
  <c r="C43" i="8" s="1"/>
  <c r="D36" i="8"/>
  <c r="D43" i="8" s="1"/>
  <c r="D42" i="8"/>
  <c r="D35" i="5"/>
  <c r="E43" i="8"/>
  <c r="E42" i="8"/>
  <c r="F36" i="8"/>
  <c r="F43" i="8" s="1"/>
  <c r="J17" i="4" l="1"/>
  <c r="J18" i="4" s="1"/>
</calcChain>
</file>

<file path=xl/sharedStrings.xml><?xml version="1.0" encoding="utf-8"?>
<sst xmlns="http://schemas.openxmlformats.org/spreadsheetml/2006/main" count="839" uniqueCount="507">
  <si>
    <t>Galvenie darbības rādītāji</t>
  </si>
  <si>
    <t>Key operational indicators</t>
  </si>
  <si>
    <t xml:space="preserve">Δ </t>
  </si>
  <si>
    <t>%</t>
  </si>
  <si>
    <t xml:space="preserve">Pārvadītā dabasgāze </t>
  </si>
  <si>
    <t>Transmitted natural gas</t>
  </si>
  <si>
    <t>TWh</t>
  </si>
  <si>
    <t>Latvijā patērētās dabasgāzes apjoms*</t>
  </si>
  <si>
    <t>Volume of natural gas consumed in Latvia*</t>
  </si>
  <si>
    <t xml:space="preserve">Izņemtās dabasgāzes apjoms no Inčukalna PGK </t>
  </si>
  <si>
    <t>Volume of natural gas withdrawn from Inčukalns UGS</t>
  </si>
  <si>
    <t>Ieņēmumi no pamatdarbības***</t>
  </si>
  <si>
    <t>Net turnover***</t>
  </si>
  <si>
    <t>'000 EUR</t>
  </si>
  <si>
    <t>EBITDA</t>
  </si>
  <si>
    <t>Neto peļņa</t>
  </si>
  <si>
    <t>Net profit</t>
  </si>
  <si>
    <t>Kopējie aktīvi</t>
  </si>
  <si>
    <t>Total assets</t>
  </si>
  <si>
    <t>Investīcijas</t>
  </si>
  <si>
    <t>Investments</t>
  </si>
  <si>
    <t>Nolietojums un amortizācija</t>
  </si>
  <si>
    <t>Depreciation and amortisation</t>
  </si>
  <si>
    <t>EBITDA rentabilitāte</t>
  </si>
  <si>
    <t>EBITDA profitability</t>
  </si>
  <si>
    <t>Neto peļņas rentabilitāte</t>
  </si>
  <si>
    <t>Net profitability</t>
  </si>
  <si>
    <t>Pašu kapitāla atdeve (ROE)</t>
  </si>
  <si>
    <t>Return on Equity ratio (ROE)</t>
  </si>
  <si>
    <t>Pašu kapitāla pietiekamība****</t>
  </si>
  <si>
    <t>Shareholders' equity ratio****</t>
  </si>
  <si>
    <t>-</t>
  </si>
  <si>
    <t>Saistību slogs (Neto aizņēmumi / EBITDA)*****</t>
  </si>
  <si>
    <t>Net debt to EBITDA ratio*****</t>
  </si>
  <si>
    <t>coef.</t>
  </si>
  <si>
    <t>Saistību apkalpošanas koeficients (DSCR)******</t>
  </si>
  <si>
    <t>Debt-service Coverage Ratio (DSCR)******</t>
  </si>
  <si>
    <t>Vidējais darbinieku skaits</t>
  </si>
  <si>
    <t>Average number of employees</t>
  </si>
  <si>
    <t>* Dabasgāzes sadales sistēmā ievadītais dabasgāzes apjoms</t>
  </si>
  <si>
    <t>* Volume of natural gas injected into the distribution system</t>
  </si>
  <si>
    <t>*** Salīdzinošo periodu dati pārklasificēti, lai būtu salīdzināmi ar 2023. gada datiem</t>
  </si>
  <si>
    <t>*** Comparative figures reclassified to be comparable with 2023 figures</t>
  </si>
  <si>
    <t>Kredītlīguma nosacījumi:</t>
  </si>
  <si>
    <t>Financial covenants:</t>
  </si>
  <si>
    <t>**** Pašu kapitāla pietiekamības koef.</t>
  </si>
  <si>
    <t>**** Shareholders' equity ratio</t>
  </si>
  <si>
    <t>&gt;50%</t>
  </si>
  <si>
    <t>***** Saistību sloga koef.</t>
  </si>
  <si>
    <t>***** Net debt to EBITDA ratio</t>
  </si>
  <si>
    <t>&lt; 5</t>
  </si>
  <si>
    <t>****** Saistību apkalpošanas koeficients (DSCR)</t>
  </si>
  <si>
    <t>****** Debt-service Coverage Ratio (DSCR)</t>
  </si>
  <si>
    <t>&gt;1.2</t>
  </si>
  <si>
    <t>Galvenie finanšu rādītāji</t>
  </si>
  <si>
    <t>Main financial indicators</t>
  </si>
  <si>
    <t>Δ 
%</t>
  </si>
  <si>
    <r>
      <t>EUR'000</t>
    </r>
    <r>
      <rPr>
        <sz val="11"/>
        <rFont val="Calibri"/>
        <family val="2"/>
      </rPr>
      <t> </t>
    </r>
  </si>
  <si>
    <r>
      <t>EUR’000</t>
    </r>
    <r>
      <rPr>
        <sz val="11"/>
        <rFont val="Calibri"/>
        <family val="2"/>
      </rPr>
      <t> </t>
    </r>
  </si>
  <si>
    <t>Pamatdarbības ieņēmumi</t>
  </si>
  <si>
    <t>Net turnover</t>
  </si>
  <si>
    <t>EBITDA </t>
  </si>
  <si>
    <t>Neto peļņa </t>
  </si>
  <si>
    <t>Aktīvu kopsumma  </t>
  </si>
  <si>
    <t>Peļņas vai zaudējumu pārskats </t>
  </si>
  <si>
    <t>Profit or loss statement</t>
  </si>
  <si>
    <r>
      <t> </t>
    </r>
    <r>
      <rPr>
        <sz val="11"/>
        <rFont val="Calibri"/>
        <family val="2"/>
        <scheme val="minor"/>
      </rPr>
      <t> </t>
    </r>
  </si>
  <si>
    <t> Pielikums/Note</t>
  </si>
  <si>
    <t>EUR </t>
  </si>
  <si>
    <t>Revenue</t>
  </si>
  <si>
    <t>Pārējie ieņēmumi </t>
  </si>
  <si>
    <t>Other income</t>
  </si>
  <si>
    <t>Uzturēšanas un ekspluatācijas izmaksas </t>
  </si>
  <si>
    <t>Maintenance and operating costs</t>
  </si>
  <si>
    <t>Personāla izmaksas </t>
  </si>
  <si>
    <t>Personnel expenses</t>
  </si>
  <si>
    <t>Pārējās saimnieciskās darbības izmaksas </t>
  </si>
  <si>
    <t>Other operating costs</t>
  </si>
  <si>
    <t>Nolietojums, amortizācija un pamatlīdzekļu vērtības samazinājums </t>
  </si>
  <si>
    <t>Depreciation, amortisation, and PPE impairment</t>
  </si>
  <si>
    <r>
      <t>Saimnieciskās darbības peļņa</t>
    </r>
    <r>
      <rPr>
        <sz val="11"/>
        <rFont val="Calibri"/>
        <family val="2"/>
        <scheme val="minor"/>
      </rPr>
      <t> </t>
    </r>
  </si>
  <si>
    <t>Operating profit</t>
  </si>
  <si>
    <t>Finanšu izdevumi, neto</t>
  </si>
  <si>
    <t>Financial costs, net</t>
  </si>
  <si>
    <r>
      <t>Peļņa pirms nodokļiem</t>
    </r>
    <r>
      <rPr>
        <sz val="11"/>
        <rFont val="Calibri"/>
        <family val="2"/>
        <scheme val="minor"/>
      </rPr>
      <t> </t>
    </r>
  </si>
  <si>
    <t>Profit before tax</t>
  </si>
  <si>
    <t>Uzņēmumu ienākuma nodoklis </t>
  </si>
  <si>
    <t>Corporate income tax</t>
  </si>
  <si>
    <r>
      <rPr>
        <b/>
        <sz val="11"/>
        <color rgb="FF000000"/>
        <rFont val="Calibri"/>
        <family val="2"/>
        <charset val="186"/>
        <scheme val="minor"/>
      </rPr>
      <t>Pārskata gada peļņa</t>
    </r>
    <r>
      <rPr>
        <sz val="11"/>
        <color rgb="FF000000"/>
        <rFont val="Calibri"/>
        <family val="2"/>
        <charset val="186"/>
        <scheme val="minor"/>
      </rPr>
      <t> </t>
    </r>
  </si>
  <si>
    <t>Profit for the year</t>
  </si>
  <si>
    <t>Apvienotais pārējo ienākumu pārskats</t>
  </si>
  <si>
    <t>Statement of other comprehensive income</t>
  </si>
  <si>
    <t> Pielikums/Note</t>
  </si>
  <si>
    <t>EUR</t>
  </si>
  <si>
    <t xml:space="preserve"> EUR </t>
  </si>
  <si>
    <t xml:space="preserve">Pārskata gada peļņa </t>
  </si>
  <si>
    <t>Citi apvienotie ienākumi / (zaudējumi)</t>
  </si>
  <si>
    <t>Other comprehensive income / (loss)</t>
  </si>
  <si>
    <t>Pēcnodarbinātības pabalstu pārvērtējumi aktuāra pieņēmumu izmaiņu rezultātā</t>
  </si>
  <si>
    <t>Revaluations of post - employment benefits as a result of changes in actuarial assumptions</t>
  </si>
  <si>
    <t>Pamatlīdzekļu pārvērtēšanas rezerves samazinājums</t>
  </si>
  <si>
    <t>Revaluation reserves decrease in property,
plant and equipment</t>
  </si>
  <si>
    <t xml:space="preserve">Kopā citi apvienotie zaudējumi, kas nav pārklasificējami uz pelņu vai zaudējumiem nākamajos periodos </t>
  </si>
  <si>
    <t>Total other comprehensive loss that will not be 
reclassified to profit or loss in subsequent 
periods</t>
  </si>
  <si>
    <t>Apvienotie ienākumi kopā</t>
  </si>
  <si>
    <t>Total comprehensive income</t>
  </si>
  <si>
    <t>Pārskats par finanšu stāvokli</t>
  </si>
  <si>
    <t>Statement of financial position</t>
  </si>
  <si>
    <t>AKTĪVI</t>
  </si>
  <si>
    <t>ASSETS</t>
  </si>
  <si>
    <t>Ilgtermiņa ieguldījumi</t>
  </si>
  <si>
    <t>Long-term investments</t>
  </si>
  <si>
    <t>Nemateriālie aktīvi</t>
  </si>
  <si>
    <t>Intangible assets</t>
  </si>
  <si>
    <t>Avansa maksājumi par nemateriālajiem aktīviem</t>
  </si>
  <si>
    <t>Advances for intangible assets</t>
  </si>
  <si>
    <t>Pamatlīdzekļi</t>
  </si>
  <si>
    <t>Property, plant and equipment</t>
  </si>
  <si>
    <t>Avansa maksājumi par pamatlīdzekļiem</t>
  </si>
  <si>
    <t>Advances for property, plant and equipment</t>
  </si>
  <si>
    <t>Ilgtermiņa nākamo periodu izdevumi</t>
  </si>
  <si>
    <t>Long-term deferred expenses</t>
  </si>
  <si>
    <t>Tiesības lietot aktīvus</t>
  </si>
  <si>
    <t>Right-of-use assets</t>
  </si>
  <si>
    <t>Ilgtermiņa ieguldījumi kopā</t>
  </si>
  <si>
    <t>Total long-term investments</t>
  </si>
  <si>
    <t>Apgrozāmie līdzekļi</t>
  </si>
  <si>
    <t>Current assets</t>
  </si>
  <si>
    <t>Krājumi</t>
  </si>
  <si>
    <t>Inventories</t>
  </si>
  <si>
    <t>Parādi no līgumiem ar klientiem</t>
  </si>
  <si>
    <t>Receivables from contracts with customers</t>
  </si>
  <si>
    <t>Pārējie debitori</t>
  </si>
  <si>
    <t>Other receivables</t>
  </si>
  <si>
    <t>Īstermiņa nākamo periodu izdevumi</t>
  </si>
  <si>
    <t>Short-term deferred expenses</t>
  </si>
  <si>
    <t>Nauda un tās ekvivalenti</t>
  </si>
  <si>
    <t>Cash and cash equivalents</t>
  </si>
  <si>
    <t>Apgrozāmie līdzekļi kopā</t>
  </si>
  <si>
    <t>Total current assets</t>
  </si>
  <si>
    <t>AKTĪVU KOPSUMMA</t>
  </si>
  <si>
    <t>TOTAL ASSETS</t>
  </si>
  <si>
    <t>SAISTĪBAS UN PAŠU KAPITĀLS</t>
  </si>
  <si>
    <t>EQUITY AND LIABILITIES</t>
  </si>
  <si>
    <t>Pašu kapitāls</t>
  </si>
  <si>
    <t>Equity</t>
  </si>
  <si>
    <t>Akciju kapitāls</t>
  </si>
  <si>
    <t>Share capital</t>
  </si>
  <si>
    <t>Pašu akcijas</t>
  </si>
  <si>
    <t>Own shares</t>
  </si>
  <si>
    <t>Rezerves</t>
  </si>
  <si>
    <t>Reserves</t>
  </si>
  <si>
    <t>Nesadalītā peļņa</t>
  </si>
  <si>
    <t>Retained earnings</t>
  </si>
  <si>
    <t>Pašu kapitāls kopā</t>
  </si>
  <si>
    <t>Total equity</t>
  </si>
  <si>
    <t>Ilgtermiņa saistības</t>
  </si>
  <si>
    <t>Non-current liabilities</t>
  </si>
  <si>
    <t>Aizņēmumi no kredītiestādēm</t>
  </si>
  <si>
    <t>Borrowings from credit institutions</t>
  </si>
  <si>
    <t>Nākamo periodu ieņēmumi</t>
  </si>
  <si>
    <t>Deferred income</t>
  </si>
  <si>
    <t>Uzkrājumi pēcnodarbinātības pabalstiem un koplīguma izmaksām</t>
  </si>
  <si>
    <t>Employee benefit obligations</t>
  </si>
  <si>
    <t>Ilgtermiņa nomas saistības</t>
  </si>
  <si>
    <t>Non-current lease liabilities</t>
  </si>
  <si>
    <t>Ilgtermiņa saistības kopā</t>
  </si>
  <si>
    <t>Total non-current liabilities</t>
  </si>
  <si>
    <t>Īstermiņa saistības</t>
  </si>
  <si>
    <t>Current liabilities</t>
  </si>
  <si>
    <t>Parādi piegādātājiem un darbuzņēmējiem</t>
  </si>
  <si>
    <t>Trade payables</t>
  </si>
  <si>
    <t>Pārējās saistības</t>
  </si>
  <si>
    <t>Other liabilities</t>
  </si>
  <si>
    <t>Uzkrātās saistības</t>
  </si>
  <si>
    <t>Accrued liabilities</t>
  </si>
  <si>
    <t>Nākamo periodu ieņēmumi no līgumiem ar klientiem</t>
  </si>
  <si>
    <t>Deferred income from contracts with customers</t>
  </si>
  <si>
    <r>
      <t>Nākamo periodu ieņēmumi</t>
    </r>
    <r>
      <rPr>
        <sz val="11"/>
        <color rgb="FF000000"/>
        <rFont val="Calibri"/>
        <family val="2"/>
        <scheme val="minor"/>
      </rPr>
      <t>, pārējie</t>
    </r>
  </si>
  <si>
    <t>Deferred income, other</t>
  </si>
  <si>
    <t>No pircējiem saņemtie avansi</t>
  </si>
  <si>
    <t>Advances from customers</t>
  </si>
  <si>
    <t>Īstermiņa nomas saistības</t>
  </si>
  <si>
    <t>Current lease liabilities</t>
  </si>
  <si>
    <t>Īstermiņa saistības kopā</t>
  </si>
  <si>
    <t>Total current liabilities</t>
  </si>
  <si>
    <t>SAISTĪBU UN PAŠU KAPITĀLA KOPSUMMA</t>
  </si>
  <si>
    <t>TOTAL EQUITY AND LIABILITIES</t>
  </si>
  <si>
    <t>Naudas plūsmas pārskats</t>
  </si>
  <si>
    <t>Statement of cash flows</t>
  </si>
  <si>
    <t>Pielikums / Note</t>
  </si>
  <si>
    <t>Naudas plūsma no saimnieciskās darbības</t>
  </si>
  <si>
    <r>
      <t>Cash flow</t>
    </r>
    <r>
      <rPr>
        <b/>
        <sz val="11"/>
        <color rgb="FF000000"/>
        <rFont val="Calibri"/>
        <family val="2"/>
        <scheme val="minor"/>
      </rPr>
      <t xml:space="preserve"> from operating activity</t>
    </r>
  </si>
  <si>
    <t xml:space="preserve">Peļņa pirms uzņēmumu ienākuma nodokļa </t>
  </si>
  <si>
    <t>Profit before corporate income tax</t>
  </si>
  <si>
    <t>Korekcijas:</t>
  </si>
  <si>
    <t>Adjustments:</t>
  </si>
  <si>
    <t>- pamatlīdzekļu nolietojums un vērtības samazinājums </t>
  </si>
  <si>
    <t>- depreciation and impairment of property, plant and equipment</t>
  </si>
  <si>
    <t>- tiesību lietot aktīvus nolietojums</t>
  </si>
  <si>
    <t>- depreciation of the right-of-use assets</t>
  </si>
  <si>
    <t>- nemateriālo ieguldījumu amortizācija</t>
  </si>
  <si>
    <t>- amortisation of intangible assets</t>
  </si>
  <si>
    <t>- (peļņa) / zaudējumi no pamatlīdzekļu izslēgšanas</t>
  </si>
  <si>
    <t>- loss / (profit) on disposal of PPEs</t>
  </si>
  <si>
    <t>- uzkrājumu izmaiņas</t>
  </si>
  <si>
    <t>- changes in provisions</t>
  </si>
  <si>
    <t>- ES līdzfinansējuma atzīšana ieņēmumos</t>
  </si>
  <si>
    <t>- amortisation of the EU co-financing</t>
  </si>
  <si>
    <t>- procentu izmaksas</t>
  </si>
  <si>
    <t>- interest expense</t>
  </si>
  <si>
    <t>- procentu ieņēmumi</t>
  </si>
  <si>
    <t>- interest income</t>
  </si>
  <si>
    <t>Izmaiņas saimnieciskajos aktīvos un saistībās:</t>
  </si>
  <si>
    <t>Changes in the working capital:</t>
  </si>
  <si>
    <t>- parādu no līgumiem ar klientiem, pārējo debitoru un nākamo periodu izdevumu (palielinājums) / samazinājums</t>
  </si>
  <si>
    <t>- (increase) / decrease of receivables from contracts with customers, other receivables and deferred expenses</t>
  </si>
  <si>
    <t>- krājumu samazinājums</t>
  </si>
  <si>
    <t>- decrease in inventories</t>
  </si>
  <si>
    <t>- nomas saistību, parādu piegādātājiem un darbuzņēmējiem, uzkrāto saistību, no pircējiem saņemto avansu un pārējo saistību palielinājums / (samazinājums)</t>
  </si>
  <si>
    <t>- increase / decrease of lease liabilities, trade payables, accrued liabilities, advances from customers and other liabilities</t>
  </si>
  <si>
    <t>Neto naudas plūsma no saimnieciskās darbības</t>
  </si>
  <si>
    <t>Net cash flow from operating activity</t>
  </si>
  <si>
    <t>Naudas plūsma no ieguldījumu darbības</t>
  </si>
  <si>
    <t>Cash flow from investing activity</t>
  </si>
  <si>
    <t>Pamatlīdzekļu iegāde</t>
  </si>
  <si>
    <t>Acquisition of property, plant and equipment</t>
  </si>
  <si>
    <t>Nemateriālo ieguldījumu iegāde</t>
  </si>
  <si>
    <t>Acquisition of intangible assets</t>
  </si>
  <si>
    <t>Pamatlīdzekļu pārdošanas rezultātā gūtie ienākumi</t>
  </si>
  <si>
    <t>Proceeds from the sale of property, plant and equipment items</t>
  </si>
  <si>
    <t>Saņemts ES līdzfinansējums</t>
  </si>
  <si>
    <t>Received EU co-financing</t>
  </si>
  <si>
    <t>Neto naudas plūsma no ieguldījumu darbības</t>
  </si>
  <si>
    <t>Net cash flow from investing activities</t>
  </si>
  <si>
    <t>Naudas plūsma no finansēšanas darbības</t>
  </si>
  <si>
    <t>Cash flow from financing activities</t>
  </si>
  <si>
    <t>Samaksātie procenti</t>
  </si>
  <si>
    <t>Interest paid</t>
  </si>
  <si>
    <t>Aizņēmumu atmaksa</t>
  </si>
  <si>
    <t>Borrowings repaid</t>
  </si>
  <si>
    <t>Nomas maksājumi</t>
  </si>
  <si>
    <t>Lease payments</t>
  </si>
  <si>
    <t>Samaksātās dividendes</t>
  </si>
  <si>
    <t>Dividends paid</t>
  </si>
  <si>
    <t xml:space="preserve">Neto naudas plūsma no finansēšanas darbības </t>
  </si>
  <si>
    <t>Net cash flow from financing activity</t>
  </si>
  <si>
    <t>Neto naudas plūsma</t>
  </si>
  <si>
    <t>Net cash flow</t>
  </si>
  <si>
    <t>Nauda un tās ekvivalenti pārskata gada sākumā</t>
  </si>
  <si>
    <t>Cash and cash equivalents at the beginning of the reporting year</t>
  </si>
  <si>
    <t>Nauda un tās ekvivalenti pārskata gada beigās</t>
  </si>
  <si>
    <t>Cash and cash equivalents at the end of the reporting year</t>
  </si>
  <si>
    <t>Pārskats par izmaiņām pašu kapitālā</t>
  </si>
  <si>
    <t>Statement in changes of equity</t>
  </si>
  <si>
    <t>Pielikums</t>
  </si>
  <si>
    <t>Reorganizācijas rezerve</t>
  </si>
  <si>
    <t>Pamatlīdzekļu pārvērtēšanas rezerve</t>
  </si>
  <si>
    <t>Pēcnodarbinātības pabalstu pārvērtēšanas rezerve</t>
  </si>
  <si>
    <t>Kopā</t>
  </si>
  <si>
    <t>Note</t>
  </si>
  <si>
    <t>Reorganisation reserve</t>
  </si>
  <si>
    <t>PPE revaluation reserve</t>
  </si>
  <si>
    <t>Revaluation reserve for post-employment benefits</t>
  </si>
  <si>
    <t>Total</t>
  </si>
  <si>
    <t xml:space="preserve"> </t>
  </si>
  <si>
    <t>Pārskata gada pārējie visaptverošie ienākumi</t>
  </si>
  <si>
    <t>Other comprehensive income for the reporting year</t>
  </si>
  <si>
    <t>Kopā pārskata gada visaptverošie ienākumi</t>
  </si>
  <si>
    <t>Total comprehensive income for the year</t>
  </si>
  <si>
    <t>Dividendes</t>
  </si>
  <si>
    <t>Dividends</t>
  </si>
  <si>
    <t>Pārvērtēšanas rezerves samazinājums</t>
  </si>
  <si>
    <t>Kopā darījumi ar akcionāru un pārējās pašu kapitāla izmaiņas</t>
  </si>
  <si>
    <t>Total transactions with shareholders and other changes in equity</t>
  </si>
  <si>
    <t>2024. gada 31.decembrī</t>
  </si>
  <si>
    <t>As 31 December 2024</t>
  </si>
  <si>
    <t>Pārvade</t>
  </si>
  <si>
    <t>Uzglabāšana</t>
  </si>
  <si>
    <t>Kopā Conexus</t>
  </si>
  <si>
    <t>Starpības starp segmentu kopsummu un kopā Conexus</t>
  </si>
  <si>
    <t>Ieņēmumi no pamatdarbības</t>
  </si>
  <si>
    <t>Pārējie ieņēmumi</t>
  </si>
  <si>
    <t>Uzturēšanas un ekspluatācijas izmaksas</t>
  </si>
  <si>
    <t>Personāla izmaksas</t>
  </si>
  <si>
    <t>Pārējās saimnieciskās darbības izmaksas</t>
  </si>
  <si>
    <t>Nolietojums, amortizācija un pamatlīdzekļu vērtības samazinājums</t>
  </si>
  <si>
    <t>Depreciation, amortisation, and impairment of property, plant and equipment</t>
  </si>
  <si>
    <t>Finanšu izdevumi</t>
  </si>
  <si>
    <t>Financial costs</t>
  </si>
  <si>
    <t>Uzņēmumu ienākuma nodoklis</t>
  </si>
  <si>
    <t>Pārskata perioda peļņa</t>
  </si>
  <si>
    <t>Profit for the reporting period</t>
  </si>
  <si>
    <t>Segmenta aktīvi</t>
  </si>
  <si>
    <t>Segment assets</t>
  </si>
  <si>
    <t>Investīcijas pamatlīdzekļos un nemateriālajos aktīvos</t>
  </si>
  <si>
    <t>Investments in property, plant and equipment and intangible assets</t>
  </si>
  <si>
    <t>Lielākie klienti</t>
  </si>
  <si>
    <t>Major customers</t>
  </si>
  <si>
    <t>Starpība</t>
  </si>
  <si>
    <t>Pamatdarbības ieņēmumi no lielākajiem klientiem</t>
  </si>
  <si>
    <t>Revenue from major customers</t>
  </si>
  <si>
    <t>Ieņēmumi no pārvades pakalpojumiem</t>
  </si>
  <si>
    <t>Revenue from transmission services</t>
  </si>
  <si>
    <t>Ieņēmumi no balansēšanas darbībām, neto</t>
  </si>
  <si>
    <t>Balancing income, net</t>
  </si>
  <si>
    <t>Ieņēmumi no uzglabāšanas pakalpojumiem</t>
  </si>
  <si>
    <t>Revenue from storage services</t>
  </si>
  <si>
    <t>Ieņēmumi no uzglabāšanas</t>
  </si>
  <si>
    <t>Revenue from storage</t>
  </si>
  <si>
    <t>Ieņēmumi no balansēšanas darbībām</t>
  </si>
  <si>
    <t>Balancing income</t>
  </si>
  <si>
    <t>Income from balancing activities </t>
  </si>
  <si>
    <t>Izdevumi no balansēšanas darbībām</t>
  </si>
  <si>
    <t>Cost of balancing activities</t>
  </si>
  <si>
    <t>Ieņēmumi no ES līdzfinansējuma</t>
  </si>
  <si>
    <t>Revenue from EU co-financing</t>
  </si>
  <si>
    <t>Citi ieņēmumi</t>
  </si>
  <si>
    <t>Neto ieņēmumi no pamatlīdzekļu atsavināšanas </t>
  </si>
  <si>
    <t>Net income from the disposal of PPE's</t>
  </si>
  <si>
    <t>Pārvades un uzglabāšanas sistēmas uzturēšanas pakalpojumi</t>
  </si>
  <si>
    <t>Transmission and storage system maintenance services</t>
  </si>
  <si>
    <t>Materiālu izmaksas</t>
  </si>
  <si>
    <t>Cost of materials</t>
  </si>
  <si>
    <t>Dabasgāzes izmaksas</t>
  </si>
  <si>
    <t>Cost of natural gas</t>
  </si>
  <si>
    <t>IT infrastruktūras uzturēšana</t>
  </si>
  <si>
    <t>Maintenance of IT infrastructure</t>
  </si>
  <si>
    <t>Transporta un mehānismu uzturēšana</t>
  </si>
  <si>
    <t>Maintenance of vehicles and machinery</t>
  </si>
  <si>
    <t xml:space="preserve"> EUR</t>
  </si>
  <si>
    <t>Darba alga</t>
  </si>
  <si>
    <t>Salaries</t>
  </si>
  <si>
    <t>Valsts sociālās apdrošināšanas obligātās iemaksas</t>
  </si>
  <si>
    <t>State social insurance mandatory contributions</t>
  </si>
  <si>
    <t>Dzīvības, veselības un pensiju apdrošināšana</t>
  </si>
  <si>
    <t>Life, health, and pension insurance</t>
  </si>
  <si>
    <t>Pārējās personāla izmaksas</t>
  </si>
  <si>
    <t>Other personnel costs</t>
  </si>
  <si>
    <t xml:space="preserve">  </t>
  </si>
  <si>
    <t>Other operating expenses</t>
  </si>
  <si>
    <t>Nodokļi un nodevas*</t>
  </si>
  <si>
    <r>
      <t>Taxes and duties</t>
    </r>
    <r>
      <rPr>
        <sz val="11"/>
        <color rgb="FF000000"/>
        <rFont val="Calibri"/>
        <family val="2"/>
        <scheme val="minor"/>
      </rPr>
      <t>*</t>
    </r>
  </si>
  <si>
    <t>Biroja un citas administratīvās izmaksas</t>
  </si>
  <si>
    <t>Office and other administrative costs</t>
  </si>
  <si>
    <t>Neto zaudējumi no pamatlīdzekļu izslēgšanas</t>
  </si>
  <si>
    <t>Net loss on disposal of property, plant and equipment</t>
  </si>
  <si>
    <t>* Nekustamā īpašuma nodoklis, dabas resursu nodoklis, SPRK nodeva, valsts un pašvaldību nodevas, Uzņēmumu ienākuma nodoklis no nosacīti sadalītās peļņas</t>
  </si>
  <si>
    <t>* Real estate tax, Natural resources tax,PUC fee, State and municipal fees, Corporate income tax from deemed profit distribution</t>
  </si>
  <si>
    <t>Financial expenses, net</t>
  </si>
  <si>
    <t>Procentu izmaksas</t>
  </si>
  <si>
    <t>Uzkrātās aizņēmumu izdevumu izmaksas</t>
  </si>
  <si>
    <t>Accrued loan expense costs</t>
  </si>
  <si>
    <t>Nomas procentu izdevumi</t>
  </si>
  <si>
    <t>Lease interest expense</t>
  </si>
  <si>
    <t>Ieņēmumi no procentiem par bankas kontu atlikumiem, depozītiem</t>
  </si>
  <si>
    <t>Gain of interest on bank account balances, deposits</t>
  </si>
  <si>
    <t>Izdevumi / (ieņēmumi) no valūtas kursu svārstībām</t>
  </si>
  <si>
    <t>Losses / (gain) from exchange rate fluctuations</t>
  </si>
  <si>
    <t>Patenti, datorprogrammas, licences</t>
  </si>
  <si>
    <t>Līdzfinansētie aktīvi</t>
  </si>
  <si>
    <t>Nemateriālo ieguldījumu izveide</t>
  </si>
  <si>
    <t>KOPĀ</t>
  </si>
  <si>
    <t>Patents, software, licences</t>
  </si>
  <si>
    <t>Co-financed assets</t>
  </si>
  <si>
    <t>Intangible assets under developement</t>
  </si>
  <si>
    <t>TOTAL</t>
  </si>
  <si>
    <t>Sākotnējā vērtība</t>
  </si>
  <si>
    <t>Historical cost</t>
  </si>
  <si>
    <t>Iegādāts</t>
  </si>
  <si>
    <t>Additions</t>
  </si>
  <si>
    <t>Pārklasificēts</t>
  </si>
  <si>
    <t>Transfers</t>
  </si>
  <si>
    <t>Norakstīts</t>
  </si>
  <si>
    <t>Disposals</t>
  </si>
  <si>
    <t>Pārvietots</t>
  </si>
  <si>
    <t>31.12.2023.</t>
  </si>
  <si>
    <t>Amortizācija</t>
  </si>
  <si>
    <t>Amortisation</t>
  </si>
  <si>
    <t>Aprēķināts</t>
  </si>
  <si>
    <t>Amortisation charge</t>
  </si>
  <si>
    <t>Uzskaites vērtība 31.12.2023.</t>
  </si>
  <si>
    <t>Net book value 31.12.2023</t>
  </si>
  <si>
    <r>
      <t>EUR</t>
    </r>
    <r>
      <rPr>
        <b/>
        <sz val="11"/>
        <color rgb="FF000000"/>
        <rFont val="Calibri"/>
        <family val="2"/>
        <scheme val="minor"/>
      </rPr>
      <t> </t>
    </r>
  </si>
  <si>
    <t>31.12.2024.</t>
  </si>
  <si>
    <t>Uzskaites vērtība 31.12.2024.</t>
  </si>
  <si>
    <t>Net book value 31.12.2024</t>
  </si>
  <si>
    <t>Zeme</t>
  </si>
  <si>
    <t>Ēkas, būves</t>
  </si>
  <si>
    <t>Tehnoloģiskās iekārtas un ierīces</t>
  </si>
  <si>
    <t>Urbumi</t>
  </si>
  <si>
    <t>Gāzes pārsūknēšanas iekārtas</t>
  </si>
  <si>
    <t>Iekārtu automātiskās vadības sistēmas</t>
  </si>
  <si>
    <t>Bufergāze</t>
  </si>
  <si>
    <t>Nepabeigto celtniecības objektu izmaksas</t>
  </si>
  <si>
    <t>Land</t>
  </si>
  <si>
    <t>Buildings, structures</t>
  </si>
  <si>
    <t>Plant and equipment</t>
  </si>
  <si>
    <t>Other property and equipment</t>
  </si>
  <si>
    <t>Wells</t>
  </si>
  <si>
    <t>Gas compression units</t>
  </si>
  <si>
    <t>Automatic equipment control systems</t>
  </si>
  <si>
    <t>Emergency spare parts</t>
  </si>
  <si>
    <t>Cushion gas</t>
  </si>
  <si>
    <t>Assets under construction</t>
  </si>
  <si>
    <t>Sākotnējā vai pārvērtētā vērtība</t>
  </si>
  <si>
    <t>Historical cost or revalued amount</t>
  </si>
  <si>
    <t>Reclassified</t>
  </si>
  <si>
    <t>Atzīts vērtības samazinājums pārvērtēšanas rezultātā</t>
  </si>
  <si>
    <t>Recognized impairment</t>
  </si>
  <si>
    <t>Uzkrātais nolietojums</t>
  </si>
  <si>
    <t>Accumulated depreciation</t>
  </si>
  <si>
    <t>Calculated</t>
  </si>
  <si>
    <t>Izslēgts pārvērtēšanas rezultātā</t>
  </si>
  <si>
    <t>Excluded as a result of revaluation</t>
  </si>
  <si>
    <t>Borrowings</t>
  </si>
  <si>
    <t>Ilgtermiņa aizņēmumi no kredītiestādēm</t>
  </si>
  <si>
    <t>Non-current borrowings from credit institutions</t>
  </si>
  <si>
    <t>Īstermiņa aizņēmumi no kredītiestādēm</t>
  </si>
  <si>
    <t>Current borrowings from credit institutions</t>
  </si>
  <si>
    <r>
      <t>Uzkrātās procentu saistības aizņēmumiem no k</t>
    </r>
    <r>
      <rPr>
        <sz val="11"/>
        <color rgb="FF000000"/>
        <rFont val="Calibri"/>
        <family val="2"/>
        <scheme val="minor"/>
      </rPr>
      <t>redītiestādēm</t>
    </r>
  </si>
  <si>
    <r>
      <t>Accrued interest on</t>
    </r>
    <r>
      <rPr>
        <sz val="11"/>
        <color rgb="FF000000"/>
        <rFont val="Calibri"/>
        <family val="2"/>
        <scheme val="minor"/>
      </rPr>
      <t xml:space="preserve"> borrowings from credit institutions</t>
    </r>
  </si>
  <si>
    <t>Ieņēmumi no pamatdarbības – pārvades un uzglabāšanas pakalpojumi</t>
  </si>
  <si>
    <t>Ieņēmumi no pamatdarbības – balansēšanas darbības neto vērtībā</t>
  </si>
  <si>
    <t>Revenue - natural gas transmission and storage</t>
  </si>
  <si>
    <t>Revenue - balancing activities</t>
  </si>
  <si>
    <t>Pamatlīdzekļu izveidošana un nepabeigto celtniecības objektu izmaksas</t>
  </si>
  <si>
    <t>Intangible assets under development</t>
  </si>
  <si>
    <t>Saņemti procenti</t>
  </si>
  <si>
    <t>Received interest</t>
  </si>
  <si>
    <t>01.01.2025.-31.03.2025.</t>
  </si>
  <si>
    <t>01.01.2024.-31.03.2024.</t>
  </si>
  <si>
    <t>AKCIJU SABIEDRĪBAS "CONEXUS BALTIC GRID" Saīsinātie starpperiodu finanšu pārskati par periodu no 01.01.2025. līdz 31.03.2025.</t>
  </si>
  <si>
    <t>JOINT STOCK COMPANY CONEXUS BALTIC GRID Condensed Interim Financial Statements for the period from 01.01.2025 until 31.03.2025</t>
  </si>
  <si>
    <t>Kapitalizētas personāla izmaksas</t>
  </si>
  <si>
    <t>Capitalised personnel expenses</t>
  </si>
  <si>
    <t>Uzkrātie ieņēmumi</t>
  </si>
  <si>
    <t>Sākuma atlikums 01.01.2024</t>
  </si>
  <si>
    <t>Opening balance at 01.01.2024</t>
  </si>
  <si>
    <t>2024. gada 31. martā</t>
  </si>
  <si>
    <t>As 31 March 2024</t>
  </si>
  <si>
    <t>As 31 March 2025</t>
  </si>
  <si>
    <t>Pārskata perioda peļņa 01.01.2024.-31.03.2024.</t>
  </si>
  <si>
    <t>Profit for the period 01.01.2024-31.03.2024</t>
  </si>
  <si>
    <t>2025. gada 31.martā</t>
  </si>
  <si>
    <t>31.03.2024.</t>
  </si>
  <si>
    <t>Uzskaites vērtība 31.03.2024.</t>
  </si>
  <si>
    <t>31.03.2025.</t>
  </si>
  <si>
    <t>Uzskaites vērtība 31.03.2025.</t>
  </si>
  <si>
    <t>Net book value 31.03.2025</t>
  </si>
  <si>
    <t>Net book value 31.03.2024</t>
  </si>
  <si>
    <t>Pārējie pamat-līdzekļi</t>
  </si>
  <si>
    <t>Drošības rezerve</t>
  </si>
  <si>
    <t>31.12.2023</t>
  </si>
  <si>
    <t>31.03.2024</t>
  </si>
  <si>
    <t>31.12.2024</t>
  </si>
  <si>
    <t>31.03.2025</t>
  </si>
  <si>
    <t>4. Segmentu informācija</t>
  </si>
  <si>
    <t>4. Segment information</t>
  </si>
  <si>
    <t>5. Ieņēmumi</t>
  </si>
  <si>
    <t>6. Pārējie ieņēmumi</t>
  </si>
  <si>
    <t>7. Uzturēšanas un ekspluatācijas izmaksas</t>
  </si>
  <si>
    <t>8. Personāla izmaksas</t>
  </si>
  <si>
    <t>9. Pārējās saimnieciskās darbības izmaksas</t>
  </si>
  <si>
    <t>10. Finanšu izdevumi, neto</t>
  </si>
  <si>
    <t>11.  Nemateriālie aktīvi</t>
  </si>
  <si>
    <t>12. Pamatlīdzekļi</t>
  </si>
  <si>
    <t>13. Aizņēmumi no kredītiestādēm</t>
  </si>
  <si>
    <t>11, 12</t>
  </si>
  <si>
    <t>6, 9</t>
  </si>
  <si>
    <t>count</t>
  </si>
  <si>
    <t>01.01.2021. -</t>
  </si>
  <si>
    <t>01.01.2022. -</t>
  </si>
  <si>
    <t>01.01.2023. -</t>
  </si>
  <si>
    <t>01.01.2024. -</t>
  </si>
  <si>
    <t>01.01.2025. -</t>
  </si>
  <si>
    <t>31.03.2021.</t>
  </si>
  <si>
    <t>31.03.2022.</t>
  </si>
  <si>
    <t>31.03.2023.</t>
  </si>
  <si>
    <t>-10 %</t>
  </si>
  <si>
    <t>-16 %</t>
  </si>
  <si>
    <t>2 %</t>
  </si>
  <si>
    <t>-12 %</t>
  </si>
  <si>
    <t>-14 %</t>
  </si>
  <si>
    <t>1.5 x</t>
  </si>
  <si>
    <t>-4 %</t>
  </si>
  <si>
    <t>3M 2024  / 31.03.2024</t>
  </si>
  <si>
    <r>
      <rPr>
        <b/>
        <i/>
        <sz val="11"/>
        <rFont val="Calibri"/>
        <family val="2"/>
        <charset val="186"/>
        <scheme val="minor"/>
      </rPr>
      <t xml:space="preserve"> </t>
    </r>
    <r>
      <rPr>
        <b/>
        <sz val="11"/>
        <rFont val="Calibri"/>
        <family val="2"/>
        <charset val="186"/>
        <scheme val="minor"/>
      </rPr>
      <t xml:space="preserve">3M </t>
    </r>
    <r>
      <rPr>
        <b/>
        <sz val="11"/>
        <rFont val="Calibri"/>
        <family val="2"/>
        <scheme val="minor"/>
      </rPr>
      <t>2025  / 31.03.2025</t>
    </r>
  </si>
  <si>
    <t>Segmentu peļņas vai zaudējumu aprēķini par periodu 01.01.2025-31.03.2025:</t>
  </si>
  <si>
    <t>Segment income statements for the period 01.01.2025.-31.03.2025.:</t>
  </si>
  <si>
    <t>Segmentu peļņas vai zaudējumu aprēķini par periodu 01.01.2024-31.03.2024:</t>
  </si>
  <si>
    <t>Segment income statements for the period  01.01.2024-31.03.2024:</t>
  </si>
  <si>
    <t>Segmentu kopējie aktīvi 2025. gada 31. martā un investīcijas periodā 01.01.2024-31.03.2025:</t>
  </si>
  <si>
    <t>Total assets by segments as at 31.03.2025 and investments during period 01.01.2025-31.03.2025:</t>
  </si>
  <si>
    <t>Segmentu kopējie aktīvi 2024. gada 31. martā un investīcijas periodā 01.01.2024-31.03.2024:</t>
  </si>
  <si>
    <t>Total assets by segments as at 31.03.2024 and investments during period 01.01.2024-31.03.2024:</t>
  </si>
  <si>
    <t>Gūtie pamatdarbības ieņēmumi no lielākajiem klientiem, kuri katrs individuāli pārstāv vismaz 10% no kopējiem Conexus pamatdarbības ieņēmumiem periodā 01.01.2025-31.03.2025:</t>
  </si>
  <si>
    <t>Revenue generated during period 01.01.2025-31.03.2025 from major customers, each of whom individually represent at least 10% of Conexus’ total revenue:</t>
  </si>
  <si>
    <t>Gūtie pamatdarbības ieņēmumi no lielākajiem klientiem, kuri katrs individuāli pārstāv vismaz 10% no kopējiem Conexus pamatdarbības ieņēmumiem periodā 01.01.2024-31.03.2024:</t>
  </si>
  <si>
    <t>Revenue generated during period 01.01.2024-31.03.2024 from major customers, each of whom individually represent at least 10% of Conexus’ total revenue:</t>
  </si>
  <si>
    <t>Inčukalna PGK uzglabātās dabasgāzes apjoms pārskata perioda beigās**</t>
  </si>
  <si>
    <t>Inčukalns UGS filling at the end of reporting period**</t>
  </si>
  <si>
    <t>** Ieskaitot energoapgādes drošuma rezervi un solidaritātes produkta jaudu</t>
  </si>
  <si>
    <t>** Including energy supply security reserves and solidarity product</t>
  </si>
  <si>
    <t>Pārskata perioda peļņa 01.04.2024.-31.12.2024.</t>
  </si>
  <si>
    <t>Profit for the period 01.04.2024-31.12.2024</t>
  </si>
  <si>
    <t>18 %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</si>
</sst>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-* #,##0.00\ _€_-;\-* #,##0.00\ _€_-;_-* &quot;-&quot;??\ _€_-;_-@_-"/>
    <numFmt numFmtId="165" formatCode="0.0%"/>
    <numFmt numFmtId="166" formatCode="_-[$€-426]\ * #,##0.0000000_-;\-[$€-426]\ * #,##0.0000000_-;_-[$€-426]\ * &quot;-&quot;??_-;_-@_-"/>
    <numFmt numFmtId="167" formatCode="#,##0.0"/>
    <numFmt numFmtId="168" formatCode="#,##0;\(#,##0\);&quot;-&quot;"/>
    <numFmt numFmtId="169" formatCode="#,##0.0;\(#,##0.0\);&quot;-&quot;"/>
    <numFmt numFmtId="170" formatCode="_-* #,##0_-;\-* #,##0_-;_-* &quot;-&quot;??_-;_-@_-"/>
    <numFmt numFmtId="171" formatCode="_(* #,##0_);_(* \(#,##0\);_(* &quot;-&quot;??_);_(@_)"/>
    <numFmt numFmtId="172" formatCode="#,##0;\(#,##0\);\-"/>
    <numFmt numFmtId="173" formatCode="#,##0.0_ ;\-#,##0.0\ "/>
    <numFmt numFmtId="174" formatCode="0&quot; &quot;%;\-0&quot; &quot;%"/>
    <numFmt numFmtId="175" formatCode="0&quot; &quot;\p\p\t;\(0&quot; &quot;\p\p\t\)"/>
  </numFmts>
  <fonts count="5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Arial"/>
      <family val="2"/>
      <charset val="186"/>
    </font>
    <font>
      <sz val="11"/>
      <color theme="1"/>
      <name val="Calibri"/>
      <family val="2"/>
      <charset val="186"/>
    </font>
    <font>
      <sz val="11"/>
      <color theme="1"/>
      <name val="Calibri"/>
      <family val="2"/>
    </font>
    <font>
      <sz val="14"/>
      <color rgb="FF83BC35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color rgb="FF92899E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83BC35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  <charset val="186"/>
    </font>
    <font>
      <sz val="12"/>
      <name val="Times New Roman Baltic"/>
      <charset val="186"/>
    </font>
    <font>
      <u/>
      <sz val="12"/>
      <color theme="10"/>
      <name val="Times New Roman Baltic"/>
      <charset val="186"/>
    </font>
    <font>
      <sz val="11"/>
      <color rgb="FF000000"/>
      <name val="Arial"/>
      <family val="2"/>
    </font>
    <font>
      <sz val="11"/>
      <name val="Calibri"/>
      <family val="2"/>
    </font>
    <font>
      <u/>
      <sz val="11"/>
      <color theme="10"/>
      <name val="Arial"/>
      <family val="2"/>
    </font>
    <font>
      <u/>
      <sz val="11"/>
      <color theme="10"/>
      <name val="Calibri"/>
      <family val="2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</font>
    <font>
      <i/>
      <sz val="11"/>
      <name val="Calibri"/>
      <family val="2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b/>
      <i/>
      <sz val="11"/>
      <name val="Calibri"/>
      <family val="2"/>
    </font>
    <font>
      <sz val="11"/>
      <color theme="1"/>
      <name val="Calibri"/>
      <family val="2"/>
    </font>
    <font>
      <b/>
      <sz val="11"/>
      <color rgb="FF322F3A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name val="Calibri"/>
      <family val="2"/>
      <charset val="186"/>
      <scheme val="minor"/>
    </font>
    <font>
      <sz val="11"/>
      <color rgb="FF83BC35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83BC35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D3CFD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9E7EB"/>
        <bgColor indexed="64"/>
      </patternFill>
    </fill>
    <fill>
      <patternFill patternType="solid">
        <fgColor rgb="FFE3E1E7"/>
        <bgColor indexed="64"/>
      </patternFill>
    </fill>
    <fill>
      <patternFill patternType="solid">
        <fgColor rgb="FFDEDAE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3CFD8"/>
        <bgColor rgb="FF000000"/>
      </patternFill>
    </fill>
    <fill>
      <patternFill patternType="solid">
        <fgColor rgb="FFE9E7EB"/>
        <bgColor rgb="FF000000"/>
      </patternFill>
    </fill>
  </fills>
  <borders count="40">
    <border>
      <left/>
      <right/>
      <top/>
      <bottom/>
      <diagonal/>
    </border>
    <border>
      <left/>
      <right/>
      <top/>
      <bottom style="dotted">
        <color rgb="FFE9E7EB"/>
      </bottom>
      <diagonal/>
    </border>
    <border>
      <left/>
      <right/>
      <top/>
      <bottom style="double">
        <color rgb="FF5A5A5A"/>
      </bottom>
      <diagonal/>
    </border>
    <border>
      <left/>
      <right/>
      <top style="dotted">
        <color rgb="FFE9E7EB"/>
      </top>
      <bottom style="dotted">
        <color rgb="FFE9E7EB"/>
      </bottom>
      <diagonal/>
    </border>
    <border>
      <left/>
      <right/>
      <top style="dotted">
        <color rgb="FFE9E7EB"/>
      </top>
      <bottom/>
      <diagonal/>
    </border>
    <border>
      <left/>
      <right/>
      <top/>
      <bottom style="double">
        <color rgb="FF808080"/>
      </bottom>
      <diagonal/>
    </border>
    <border>
      <left/>
      <right/>
      <top/>
      <bottom style="double">
        <color indexed="64"/>
      </bottom>
      <diagonal/>
    </border>
    <border>
      <left/>
      <right/>
      <top style="dotted">
        <color rgb="FFE9E7EB"/>
      </top>
      <bottom style="double">
        <color rgb="FF5A5A5A"/>
      </bottom>
      <diagonal/>
    </border>
    <border>
      <left/>
      <right/>
      <top/>
      <bottom style="medium">
        <color rgb="FFEEECF0"/>
      </bottom>
      <diagonal/>
    </border>
    <border>
      <left/>
      <right/>
      <top style="medium">
        <color rgb="FFEEECF0"/>
      </top>
      <bottom style="medium">
        <color rgb="FFEEECF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dotted">
        <color rgb="FFE9E7EB"/>
      </top>
      <bottom style="dotted">
        <color rgb="FFE9E7EB"/>
      </bottom>
      <diagonal/>
    </border>
    <border>
      <left/>
      <right/>
      <top style="dotted">
        <color rgb="FFE9E7EB"/>
      </top>
      <bottom style="double">
        <color auto="1"/>
      </bottom>
      <diagonal/>
    </border>
    <border>
      <left/>
      <right/>
      <top style="dotted">
        <color theme="2"/>
      </top>
      <bottom style="dotted">
        <color theme="2"/>
      </bottom>
      <diagonal/>
    </border>
    <border>
      <left style="thin">
        <color rgb="FF000000"/>
      </left>
      <right/>
      <top style="dotted">
        <color rgb="FFE9E7EB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dotted">
        <color theme="2"/>
      </top>
      <bottom style="dotted">
        <color theme="2"/>
      </bottom>
      <diagonal/>
    </border>
    <border>
      <left style="thin">
        <color rgb="FF000000"/>
      </left>
      <right/>
      <top style="dotted">
        <color theme="2"/>
      </top>
      <bottom style="double">
        <color rgb="FF000000"/>
      </bottom>
      <diagonal/>
    </border>
    <border>
      <left/>
      <right/>
      <top style="dotted">
        <color theme="2"/>
      </top>
      <bottom style="double">
        <color rgb="FF000000"/>
      </bottom>
      <diagonal/>
    </border>
    <border>
      <left/>
      <right/>
      <top style="double">
        <color rgb="FF5A5A5A"/>
      </top>
      <bottom/>
      <diagonal/>
    </border>
    <border>
      <left/>
      <right/>
      <top style="double">
        <color theme="1"/>
      </top>
      <bottom/>
      <diagonal/>
    </border>
    <border>
      <left/>
      <right/>
      <top/>
      <bottom style="double">
        <color theme="1"/>
      </bottom>
      <diagonal/>
    </border>
    <border>
      <left/>
      <right/>
      <top style="dotted">
        <color theme="2"/>
      </top>
      <bottom style="double">
        <color indexed="64"/>
      </bottom>
      <diagonal/>
    </border>
    <border>
      <left style="thin">
        <color rgb="FF83BC35"/>
      </left>
      <right style="thin">
        <color rgb="FF83BC35"/>
      </right>
      <top/>
      <bottom style="double">
        <color indexed="64"/>
      </bottom>
      <diagonal/>
    </border>
    <border>
      <left/>
      <right/>
      <top style="thin">
        <color indexed="64"/>
      </top>
      <bottom style="hair">
        <color theme="2"/>
      </bottom>
      <diagonal/>
    </border>
    <border>
      <left style="thin">
        <color rgb="FF83BC35"/>
      </left>
      <right style="thin">
        <color rgb="FF83BC35"/>
      </right>
      <top style="thin">
        <color indexed="64"/>
      </top>
      <bottom style="hair">
        <color theme="2"/>
      </bottom>
      <diagonal/>
    </border>
    <border>
      <left/>
      <right/>
      <top style="hair">
        <color theme="2"/>
      </top>
      <bottom style="hair">
        <color theme="2"/>
      </bottom>
      <diagonal/>
    </border>
    <border>
      <left/>
      <right style="thin">
        <color rgb="FF83BC35"/>
      </right>
      <top style="hair">
        <color theme="2"/>
      </top>
      <bottom style="hair">
        <color theme="2"/>
      </bottom>
      <diagonal/>
    </border>
    <border>
      <left style="thin">
        <color rgb="FF83BC35"/>
      </left>
      <right style="thin">
        <color rgb="FF83BC35"/>
      </right>
      <top style="hair">
        <color theme="2"/>
      </top>
      <bottom style="hair">
        <color theme="2"/>
      </bottom>
      <diagonal/>
    </border>
    <border>
      <left/>
      <right/>
      <top style="hair">
        <color theme="2"/>
      </top>
      <bottom style="thin">
        <color indexed="64"/>
      </bottom>
      <diagonal/>
    </border>
    <border>
      <left style="thin">
        <color rgb="FF83BC35"/>
      </left>
      <right style="thin">
        <color rgb="FF83BC35"/>
      </right>
      <top style="hair">
        <color theme="2"/>
      </top>
      <bottom style="thin">
        <color indexed="64"/>
      </bottom>
      <diagonal/>
    </border>
    <border>
      <left/>
      <right/>
      <top/>
      <bottom style="hair">
        <color theme="2"/>
      </bottom>
      <diagonal/>
    </border>
    <border>
      <left/>
      <right style="thin">
        <color rgb="FF83BC35"/>
      </right>
      <top/>
      <bottom style="hair">
        <color theme="2"/>
      </bottom>
      <diagonal/>
    </border>
    <border>
      <left style="thin">
        <color rgb="FF83BC35"/>
      </left>
      <right style="thin">
        <color rgb="FF83BC35"/>
      </right>
      <top/>
      <bottom style="hair">
        <color theme="2"/>
      </bottom>
      <diagonal/>
    </border>
    <border>
      <left/>
      <right style="thin">
        <color rgb="FF83BC35"/>
      </right>
      <top style="hair">
        <color theme="2"/>
      </top>
      <bottom style="thin">
        <color indexed="64"/>
      </bottom>
      <diagonal/>
    </border>
    <border>
      <left style="thin">
        <color rgb="FF83BC35"/>
      </left>
      <right/>
      <top style="hair">
        <color theme="2"/>
      </top>
      <bottom style="thin">
        <color indexed="64"/>
      </bottom>
      <diagonal/>
    </border>
    <border>
      <left/>
      <right/>
      <top/>
      <bottom style="dotted">
        <color theme="0" tint="-0.14996795556505021"/>
      </bottom>
      <diagonal/>
    </border>
    <border>
      <left/>
      <right/>
      <top style="medium">
        <color rgb="FFEEECF0"/>
      </top>
      <bottom/>
      <diagonal/>
    </border>
    <border>
      <left/>
      <right/>
      <top/>
      <bottom style="medium">
        <color rgb="FFE7E6E6"/>
      </bottom>
      <diagonal/>
    </border>
    <border>
      <left/>
      <right/>
      <top style="dotted">
        <color rgb="FFD9D9D9"/>
      </top>
      <bottom style="dotted">
        <color rgb="FFD9D9D9"/>
      </bottom>
      <diagonal/>
    </border>
  </borders>
  <cellStyleXfs count="211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6" fillId="0" borderId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43" fontId="2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0" fontId="9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  <xf numFmtId="164" fontId="6" fillId="0" borderId="0" applyFont="0" applyFill="0" applyBorder="0" applyAlignment="0" applyProtection="0"/>
    <xf numFmtId="0" fontId="18" fillId="0" borderId="0"/>
    <xf numFmtId="9" fontId="6" fillId="0" borderId="0" applyFont="0" applyFill="0" applyBorder="0" applyAlignment="0" applyProtection="0"/>
    <xf numFmtId="0" fontId="1" fillId="0" borderId="0"/>
    <xf numFmtId="9" fontId="18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/>
    <xf numFmtId="43" fontId="6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0" fontId="21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6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5">
    <xf numFmtId="0" fontId="0" fillId="0" borderId="0" xfId="0"/>
    <xf numFmtId="3" fontId="5" fillId="3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10" fillId="0" borderId="0" xfId="0" applyFont="1" applyAlignment="1">
      <alignment horizontal="justify" vertical="center"/>
    </xf>
    <xf numFmtId="0" fontId="3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3" borderId="0" xfId="0" applyFont="1" applyFill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3" borderId="3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right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horizontal="center" vertical="center" wrapText="1"/>
    </xf>
    <xf numFmtId="3" fontId="4" fillId="4" borderId="5" xfId="0" applyNumberFormat="1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3" fontId="12" fillId="0" borderId="0" xfId="0" applyNumberFormat="1" applyFont="1" applyAlignment="1">
      <alignment horizontal="right" vertical="center" wrapText="1"/>
    </xf>
    <xf numFmtId="0" fontId="2" fillId="2" borderId="0" xfId="0" applyFont="1" applyFill="1" applyAlignment="1">
      <alignment horizontal="right" vertical="center"/>
    </xf>
    <xf numFmtId="0" fontId="5" fillId="3" borderId="3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2" fillId="3" borderId="1" xfId="0" applyFont="1" applyFill="1" applyBorder="1" applyAlignment="1">
      <alignment vertical="center"/>
    </xf>
    <xf numFmtId="0" fontId="2" fillId="4" borderId="2" xfId="0" applyFont="1" applyFill="1" applyBorder="1" applyAlignment="1">
      <alignment wrapText="1"/>
    </xf>
    <xf numFmtId="0" fontId="14" fillId="0" borderId="0" xfId="0" applyFont="1" applyAlignment="1">
      <alignment vertical="center"/>
    </xf>
    <xf numFmtId="3" fontId="4" fillId="4" borderId="2" xfId="0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0" fontId="4" fillId="4" borderId="6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14" fillId="3" borderId="3" xfId="0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0" xfId="0" applyFont="1" applyAlignment="1">
      <alignment horizontal="justify" vertical="center"/>
    </xf>
    <xf numFmtId="14" fontId="4" fillId="7" borderId="6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2" fillId="2" borderId="0" xfId="0" applyFont="1" applyFill="1" applyAlignment="1">
      <alignment wrapText="1"/>
    </xf>
    <xf numFmtId="14" fontId="4" fillId="2" borderId="0" xfId="0" applyNumberFormat="1" applyFont="1" applyFill="1" applyAlignment="1">
      <alignment horizontal="right" vertical="center"/>
    </xf>
    <xf numFmtId="0" fontId="2" fillId="4" borderId="5" xfId="0" applyFont="1" applyFill="1" applyBorder="1" applyAlignment="1">
      <alignment wrapText="1"/>
    </xf>
    <xf numFmtId="0" fontId="3" fillId="3" borderId="3" xfId="0" applyFont="1" applyFill="1" applyBorder="1" applyAlignment="1">
      <alignment vertical="center" wrapText="1"/>
    </xf>
    <xf numFmtId="14" fontId="4" fillId="2" borderId="0" xfId="0" applyNumberFormat="1" applyFont="1" applyFill="1" applyAlignment="1">
      <alignment vertical="center"/>
    </xf>
    <xf numFmtId="0" fontId="2" fillId="0" borderId="0" xfId="0" applyFont="1"/>
    <xf numFmtId="0" fontId="16" fillId="3" borderId="10" xfId="0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left" vertical="center" wrapText="1"/>
    </xf>
    <xf numFmtId="0" fontId="16" fillId="4" borderId="3" xfId="0" applyFont="1" applyFill="1" applyBorder="1" applyAlignment="1">
      <alignment horizontal="left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4" fillId="4" borderId="12" xfId="0" applyFont="1" applyFill="1" applyBorder="1" applyAlignment="1">
      <alignment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justify" vertical="center" wrapText="1"/>
    </xf>
    <xf numFmtId="0" fontId="15" fillId="2" borderId="10" xfId="0" applyFont="1" applyFill="1" applyBorder="1" applyAlignment="1">
      <alignment horizontal="right" vertical="center" wrapText="1"/>
    </xf>
    <xf numFmtId="0" fontId="15" fillId="2" borderId="0" xfId="0" applyFont="1" applyFill="1" applyAlignment="1">
      <alignment horizontal="right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right" vertical="center" wrapText="1"/>
    </xf>
    <xf numFmtId="0" fontId="16" fillId="0" borderId="0" xfId="31" applyFont="1" applyAlignment="1">
      <alignment horizontal="justify" wrapText="1"/>
    </xf>
    <xf numFmtId="0" fontId="16" fillId="0" borderId="15" xfId="31" applyFont="1" applyBorder="1" applyAlignment="1">
      <alignment horizontal="justify" wrapText="1"/>
    </xf>
    <xf numFmtId="0" fontId="16" fillId="0" borderId="0" xfId="0" applyFont="1"/>
    <xf numFmtId="49" fontId="16" fillId="0" borderId="0" xfId="31" quotePrefix="1" applyNumberFormat="1" applyFont="1" applyAlignment="1">
      <alignment horizontal="justify" wrapText="1"/>
    </xf>
    <xf numFmtId="49" fontId="16" fillId="0" borderId="15" xfId="31" quotePrefix="1" applyNumberFormat="1" applyFont="1" applyBorder="1" applyAlignment="1">
      <alignment horizontal="justify" wrapText="1"/>
    </xf>
    <xf numFmtId="14" fontId="15" fillId="2" borderId="0" xfId="0" applyNumberFormat="1" applyFont="1" applyFill="1" applyAlignment="1">
      <alignment horizontal="center" vertical="center" wrapText="1"/>
    </xf>
    <xf numFmtId="0" fontId="25" fillId="0" borderId="0" xfId="0" applyFont="1"/>
    <xf numFmtId="0" fontId="26" fillId="0" borderId="0" xfId="0" applyFont="1"/>
    <xf numFmtId="0" fontId="27" fillId="2" borderId="0" xfId="0" applyFont="1" applyFill="1" applyAlignment="1">
      <alignment horizontal="center" vertical="center" wrapText="1"/>
    </xf>
    <xf numFmtId="0" fontId="22" fillId="0" borderId="10" xfId="0" applyFont="1" applyBorder="1" applyAlignment="1">
      <alignment horizontal="left" vertical="center" wrapText="1"/>
    </xf>
    <xf numFmtId="0" fontId="3" fillId="0" borderId="0" xfId="0" applyFont="1"/>
    <xf numFmtId="0" fontId="30" fillId="0" borderId="0" xfId="0" applyFont="1"/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right" vertical="center" wrapText="1"/>
    </xf>
    <xf numFmtId="0" fontId="29" fillId="0" borderId="0" xfId="0" applyFont="1" applyAlignment="1">
      <alignment horizontal="right" vertical="center" wrapText="1"/>
    </xf>
    <xf numFmtId="0" fontId="28" fillId="0" borderId="16" xfId="0" applyFont="1" applyBorder="1" applyAlignment="1">
      <alignment horizontal="left" vertical="center" wrapText="1"/>
    </xf>
    <xf numFmtId="0" fontId="28" fillId="0" borderId="13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0" fontId="16" fillId="0" borderId="13" xfId="31" applyFont="1" applyBorder="1" applyAlignment="1">
      <alignment horizontal="justify" wrapText="1"/>
    </xf>
    <xf numFmtId="49" fontId="16" fillId="0" borderId="13" xfId="31" quotePrefix="1" applyNumberFormat="1" applyFont="1" applyBorder="1" applyAlignment="1">
      <alignment horizontal="justify" wrapText="1"/>
    </xf>
    <xf numFmtId="0" fontId="31" fillId="0" borderId="19" xfId="0" applyFont="1" applyBorder="1" applyAlignment="1">
      <alignment wrapText="1"/>
    </xf>
    <xf numFmtId="0" fontId="15" fillId="0" borderId="0" xfId="0" applyFont="1" applyAlignment="1">
      <alignment horizontal="left" vertical="top" wrapText="1"/>
    </xf>
    <xf numFmtId="14" fontId="4" fillId="2" borderId="0" xfId="0" applyNumberFormat="1" applyFont="1" applyFill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3" fontId="5" fillId="3" borderId="3" xfId="0" applyNumberFormat="1" applyFont="1" applyFill="1" applyBorder="1" applyAlignment="1">
      <alignment horizontal="right" vertical="center" wrapText="1"/>
    </xf>
    <xf numFmtId="3" fontId="5" fillId="3" borderId="0" xfId="0" applyNumberFormat="1" applyFont="1" applyFill="1" applyAlignment="1">
      <alignment horizontal="right"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3" fontId="4" fillId="3" borderId="0" xfId="0" applyNumberFormat="1" applyFont="1" applyFill="1" applyAlignment="1">
      <alignment horizontal="right" vertical="center" wrapText="1"/>
    </xf>
    <xf numFmtId="168" fontId="5" fillId="3" borderId="1" xfId="0" applyNumberFormat="1" applyFont="1" applyFill="1" applyBorder="1" applyAlignment="1">
      <alignment horizontal="right" vertical="center" wrapText="1"/>
    </xf>
    <xf numFmtId="168" fontId="2" fillId="3" borderId="1" xfId="0" applyNumberFormat="1" applyFont="1" applyFill="1" applyBorder="1" applyAlignment="1">
      <alignment horizontal="right" vertical="center" wrapText="1"/>
    </xf>
    <xf numFmtId="168" fontId="11" fillId="3" borderId="0" xfId="0" applyNumberFormat="1" applyFont="1" applyFill="1" applyAlignment="1">
      <alignment horizontal="right" vertical="center" wrapText="1"/>
    </xf>
    <xf numFmtId="168" fontId="4" fillId="4" borderId="6" xfId="0" applyNumberFormat="1" applyFont="1" applyFill="1" applyBorder="1" applyAlignment="1">
      <alignment horizontal="right" vertical="center" wrapText="1"/>
    </xf>
    <xf numFmtId="168" fontId="5" fillId="3" borderId="0" xfId="0" applyNumberFormat="1" applyFont="1" applyFill="1" applyAlignment="1">
      <alignment horizontal="right" vertical="center" wrapText="1"/>
    </xf>
    <xf numFmtId="168" fontId="4" fillId="4" borderId="0" xfId="0" applyNumberFormat="1" applyFont="1" applyFill="1" applyAlignment="1">
      <alignment horizontal="right" vertical="center" wrapText="1"/>
    </xf>
    <xf numFmtId="168" fontId="5" fillId="3" borderId="4" xfId="0" applyNumberFormat="1" applyFont="1" applyFill="1" applyBorder="1" applyAlignment="1">
      <alignment horizontal="right" vertical="center" wrapText="1"/>
    </xf>
    <xf numFmtId="168" fontId="5" fillId="3" borderId="3" xfId="0" applyNumberFormat="1" applyFont="1" applyFill="1" applyBorder="1" applyAlignment="1">
      <alignment horizontal="right" vertical="center" wrapText="1"/>
    </xf>
    <xf numFmtId="168" fontId="4" fillId="7" borderId="3" xfId="0" applyNumberFormat="1" applyFont="1" applyFill="1" applyBorder="1" applyAlignment="1">
      <alignment horizontal="right" vertical="center" wrapText="1"/>
    </xf>
    <xf numFmtId="168" fontId="4" fillId="7" borderId="0" xfId="0" applyNumberFormat="1" applyFont="1" applyFill="1" applyAlignment="1">
      <alignment horizontal="right" vertical="center" wrapText="1"/>
    </xf>
    <xf numFmtId="168" fontId="4" fillId="0" borderId="1" xfId="0" applyNumberFormat="1" applyFont="1" applyBorder="1" applyAlignment="1">
      <alignment horizontal="right" vertical="center" wrapText="1"/>
    </xf>
    <xf numFmtId="168" fontId="4" fillId="7" borderId="6" xfId="0" applyNumberFormat="1" applyFont="1" applyFill="1" applyBorder="1" applyAlignment="1">
      <alignment horizontal="right" vertical="center" wrapText="1"/>
    </xf>
    <xf numFmtId="168" fontId="4" fillId="0" borderId="0" xfId="0" applyNumberFormat="1" applyFont="1" applyAlignment="1">
      <alignment horizontal="right" vertical="center" wrapText="1"/>
    </xf>
    <xf numFmtId="168" fontId="2" fillId="0" borderId="0" xfId="0" applyNumberFormat="1" applyFont="1"/>
    <xf numFmtId="168" fontId="4" fillId="2" borderId="0" xfId="0" applyNumberFormat="1" applyFont="1" applyFill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70" fontId="34" fillId="4" borderId="12" xfId="1" applyNumberFormat="1" applyFont="1" applyFill="1" applyBorder="1" applyAlignment="1">
      <alignment horizontal="right" vertical="center" wrapText="1"/>
    </xf>
    <xf numFmtId="170" fontId="34" fillId="4" borderId="3" xfId="1" applyNumberFormat="1" applyFont="1" applyFill="1" applyBorder="1" applyAlignment="1">
      <alignment horizontal="right" vertical="center" wrapText="1"/>
    </xf>
    <xf numFmtId="170" fontId="35" fillId="4" borderId="3" xfId="1" applyNumberFormat="1" applyFont="1" applyFill="1" applyBorder="1" applyAlignment="1">
      <alignment horizontal="right" vertical="center" wrapText="1"/>
    </xf>
    <xf numFmtId="168" fontId="33" fillId="3" borderId="1" xfId="0" applyNumberFormat="1" applyFont="1" applyFill="1" applyBorder="1" applyAlignment="1">
      <alignment horizontal="right" vertical="center" wrapText="1"/>
    </xf>
    <xf numFmtId="3" fontId="34" fillId="5" borderId="1" xfId="0" applyNumberFormat="1" applyFont="1" applyFill="1" applyBorder="1" applyAlignment="1">
      <alignment horizontal="right" vertical="center" wrapText="1"/>
    </xf>
    <xf numFmtId="3" fontId="34" fillId="4" borderId="2" xfId="0" applyNumberFormat="1" applyFont="1" applyFill="1" applyBorder="1" applyAlignment="1">
      <alignment horizontal="right" vertical="center" wrapText="1"/>
    </xf>
    <xf numFmtId="168" fontId="33" fillId="3" borderId="0" xfId="0" applyNumberFormat="1" applyFont="1" applyFill="1" applyAlignment="1">
      <alignment horizontal="right" vertical="center" wrapText="1"/>
    </xf>
    <xf numFmtId="168" fontId="34" fillId="4" borderId="0" xfId="0" applyNumberFormat="1" applyFont="1" applyFill="1" applyAlignment="1">
      <alignment horizontal="right" vertical="center" wrapText="1"/>
    </xf>
    <xf numFmtId="168" fontId="0" fillId="3" borderId="1" xfId="0" applyNumberFormat="1" applyFill="1" applyBorder="1" applyAlignment="1">
      <alignment wrapText="1"/>
    </xf>
    <xf numFmtId="168" fontId="0" fillId="3" borderId="1" xfId="0" applyNumberFormat="1" applyFill="1" applyBorder="1" applyAlignment="1">
      <alignment horizontal="right" vertical="center" wrapText="1"/>
    </xf>
    <xf numFmtId="168" fontId="33" fillId="3" borderId="4" xfId="0" applyNumberFormat="1" applyFont="1" applyFill="1" applyBorder="1" applyAlignment="1">
      <alignment horizontal="right" vertical="center" wrapText="1"/>
    </xf>
    <xf numFmtId="168" fontId="34" fillId="3" borderId="1" xfId="0" applyNumberFormat="1" applyFont="1" applyFill="1" applyBorder="1" applyAlignment="1">
      <alignment horizontal="right" vertical="center" wrapText="1"/>
    </xf>
    <xf numFmtId="168" fontId="34" fillId="3" borderId="0" xfId="0" applyNumberFormat="1" applyFont="1" applyFill="1" applyAlignment="1">
      <alignment horizontal="right" vertical="center" wrapText="1"/>
    </xf>
    <xf numFmtId="168" fontId="34" fillId="6" borderId="5" xfId="0" applyNumberFormat="1" applyFont="1" applyFill="1" applyBorder="1" applyAlignment="1">
      <alignment horizontal="right" vertical="center" wrapText="1"/>
    </xf>
    <xf numFmtId="3" fontId="33" fillId="3" borderId="0" xfId="0" applyNumberFormat="1" applyFont="1" applyFill="1" applyAlignment="1">
      <alignment horizontal="right" vertical="center" wrapText="1"/>
    </xf>
    <xf numFmtId="168" fontId="33" fillId="3" borderId="3" xfId="0" applyNumberFormat="1" applyFont="1" applyFill="1" applyBorder="1" applyAlignment="1">
      <alignment horizontal="right" vertical="center" wrapText="1"/>
    </xf>
    <xf numFmtId="0" fontId="16" fillId="0" borderId="20" xfId="31" applyFont="1" applyBorder="1" applyAlignment="1">
      <alignment horizontal="justify" wrapText="1"/>
    </xf>
    <xf numFmtId="3" fontId="16" fillId="0" borderId="20" xfId="31" applyNumberFormat="1" applyFont="1" applyBorder="1" applyAlignment="1">
      <alignment horizontal="right" wrapText="1"/>
    </xf>
    <xf numFmtId="3" fontId="16" fillId="0" borderId="20" xfId="31" applyNumberFormat="1" applyFont="1" applyBorder="1" applyAlignment="1">
      <alignment horizontal="right"/>
    </xf>
    <xf numFmtId="3" fontId="16" fillId="0" borderId="20" xfId="58" applyNumberFormat="1" applyFont="1" applyFill="1" applyBorder="1" applyAlignment="1">
      <alignment horizontal="right"/>
    </xf>
    <xf numFmtId="0" fontId="2" fillId="3" borderId="4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13" fillId="3" borderId="1" xfId="0" applyFont="1" applyFill="1" applyBorder="1" applyAlignment="1">
      <alignment horizontal="right" vertical="center" wrapText="1"/>
    </xf>
    <xf numFmtId="3" fontId="4" fillId="4" borderId="6" xfId="0" applyNumberFormat="1" applyFont="1" applyFill="1" applyBorder="1" applyAlignment="1">
      <alignment horizontal="right" vertical="center" wrapText="1"/>
    </xf>
    <xf numFmtId="3" fontId="3" fillId="4" borderId="0" xfId="0" applyNumberFormat="1" applyFont="1" applyFill="1" applyAlignment="1">
      <alignment horizontal="right" vertical="center" wrapText="1"/>
    </xf>
    <xf numFmtId="3" fontId="4" fillId="4" borderId="2" xfId="0" applyNumberFormat="1" applyFont="1" applyFill="1" applyBorder="1" applyAlignment="1">
      <alignment vertical="center" wrapText="1"/>
    </xf>
    <xf numFmtId="168" fontId="4" fillId="4" borderId="2" xfId="0" applyNumberFormat="1" applyFont="1" applyFill="1" applyBorder="1" applyAlignment="1">
      <alignment vertical="center" wrapText="1"/>
    </xf>
    <xf numFmtId="3" fontId="2" fillId="3" borderId="3" xfId="0" applyNumberFormat="1" applyFont="1" applyFill="1" applyBorder="1" applyAlignment="1">
      <alignment horizontal="right" vertical="center" wrapText="1"/>
    </xf>
    <xf numFmtId="168" fontId="4" fillId="4" borderId="5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wrapText="1"/>
    </xf>
    <xf numFmtId="3" fontId="34" fillId="0" borderId="0" xfId="0" applyNumberFormat="1" applyFont="1" applyAlignment="1">
      <alignment horizontal="right" vertical="center" wrapText="1"/>
    </xf>
    <xf numFmtId="3" fontId="34" fillId="3" borderId="0" xfId="0" applyNumberFormat="1" applyFont="1" applyFill="1" applyAlignment="1">
      <alignment horizontal="right" vertical="center" wrapText="1"/>
    </xf>
    <xf numFmtId="3" fontId="34" fillId="3" borderId="1" xfId="0" applyNumberFormat="1" applyFont="1" applyFill="1" applyBorder="1" applyAlignment="1">
      <alignment horizontal="right" vertical="center" wrapText="1"/>
    </xf>
    <xf numFmtId="0" fontId="16" fillId="0" borderId="15" xfId="31" applyFont="1" applyBorder="1" applyAlignment="1">
      <alignment horizontal="justify" vertical="center" wrapText="1"/>
    </xf>
    <xf numFmtId="0" fontId="5" fillId="3" borderId="1" xfId="0" quotePrefix="1" applyFont="1" applyFill="1" applyBorder="1" applyAlignment="1">
      <alignment vertical="center" wrapText="1"/>
    </xf>
    <xf numFmtId="0" fontId="5" fillId="3" borderId="0" xfId="0" quotePrefix="1" applyFont="1" applyFill="1" applyAlignment="1">
      <alignment vertical="center" wrapText="1"/>
    </xf>
    <xf numFmtId="0" fontId="34" fillId="4" borderId="6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2" fillId="0" borderId="0" xfId="0" quotePrefix="1" applyFont="1"/>
    <xf numFmtId="0" fontId="4" fillId="7" borderId="1" xfId="0" applyFont="1" applyFill="1" applyBorder="1" applyAlignment="1">
      <alignment horizontal="right" vertical="center" wrapText="1"/>
    </xf>
    <xf numFmtId="14" fontId="4" fillId="7" borderId="1" xfId="0" applyNumberFormat="1" applyFont="1" applyFill="1" applyBorder="1" applyAlignment="1">
      <alignment vertical="center" wrapText="1"/>
    </xf>
    <xf numFmtId="14" fontId="4" fillId="7" borderId="0" xfId="0" applyNumberFormat="1" applyFont="1" applyFill="1" applyAlignment="1">
      <alignment vertical="center" wrapText="1"/>
    </xf>
    <xf numFmtId="0" fontId="34" fillId="2" borderId="0" xfId="0" applyFont="1" applyFill="1" applyAlignment="1">
      <alignment horizontal="center" vertical="center" wrapText="1"/>
    </xf>
    <xf numFmtId="14" fontId="34" fillId="2" borderId="0" xfId="0" applyNumberFormat="1" applyFont="1" applyFill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14" fontId="34" fillId="7" borderId="1" xfId="0" applyNumberFormat="1" applyFont="1" applyFill="1" applyBorder="1" applyAlignment="1">
      <alignment vertical="center" wrapText="1"/>
    </xf>
    <xf numFmtId="0" fontId="33" fillId="3" borderId="0" xfId="0" applyFont="1" applyFill="1" applyAlignment="1">
      <alignment vertical="center" wrapText="1"/>
    </xf>
    <xf numFmtId="0" fontId="33" fillId="3" borderId="4" xfId="0" applyFont="1" applyFill="1" applyBorder="1" applyAlignment="1">
      <alignment vertical="center" wrapText="1"/>
    </xf>
    <xf numFmtId="168" fontId="5" fillId="0" borderId="1" xfId="0" applyNumberFormat="1" applyFont="1" applyBorder="1" applyAlignment="1">
      <alignment horizontal="right" vertical="center" wrapText="1"/>
    </xf>
    <xf numFmtId="0" fontId="37" fillId="0" borderId="0" xfId="0" applyFont="1"/>
    <xf numFmtId="0" fontId="35" fillId="0" borderId="0" xfId="0" applyFont="1" applyAlignment="1">
      <alignment horizontal="left" vertical="top" wrapText="1"/>
    </xf>
    <xf numFmtId="3" fontId="0" fillId="0" borderId="0" xfId="0" applyNumberFormat="1"/>
    <xf numFmtId="168" fontId="3" fillId="3" borderId="0" xfId="0" applyNumberFormat="1" applyFont="1" applyFill="1" applyAlignment="1">
      <alignment horizontal="right" vertical="center" wrapText="1"/>
    </xf>
    <xf numFmtId="0" fontId="39" fillId="2" borderId="0" xfId="0" applyFont="1" applyFill="1" applyAlignment="1">
      <alignment horizontal="center" vertical="center" wrapText="1"/>
    </xf>
    <xf numFmtId="9" fontId="36" fillId="0" borderId="20" xfId="58" applyFont="1" applyBorder="1" applyAlignment="1">
      <alignment horizontal="right" wrapText="1"/>
    </xf>
    <xf numFmtId="168" fontId="38" fillId="0" borderId="20" xfId="31" applyNumberFormat="1" applyFont="1" applyBorder="1" applyAlignment="1">
      <alignment horizontal="right" wrapText="1"/>
    </xf>
    <xf numFmtId="0" fontId="40" fillId="0" borderId="0" xfId="0" applyFont="1" applyAlignment="1">
      <alignment wrapText="1"/>
    </xf>
    <xf numFmtId="168" fontId="38" fillId="0" borderId="13" xfId="31" applyNumberFormat="1" applyFont="1" applyBorder="1" applyAlignment="1">
      <alignment horizontal="right" wrapText="1"/>
    </xf>
    <xf numFmtId="168" fontId="38" fillId="0" borderId="22" xfId="31" applyNumberFormat="1" applyFont="1" applyBorder="1" applyAlignment="1">
      <alignment horizontal="right" wrapText="1"/>
    </xf>
    <xf numFmtId="0" fontId="14" fillId="0" borderId="0" xfId="2" applyFont="1" applyAlignment="1">
      <alignment vertical="center"/>
    </xf>
    <xf numFmtId="0" fontId="2" fillId="2" borderId="0" xfId="2" applyFont="1" applyFill="1" applyAlignment="1">
      <alignment vertical="center" wrapText="1"/>
    </xf>
    <xf numFmtId="0" fontId="15" fillId="2" borderId="0" xfId="2" applyFont="1" applyFill="1" applyAlignment="1">
      <alignment horizontal="right" vertical="center" wrapText="1"/>
    </xf>
    <xf numFmtId="0" fontId="16" fillId="3" borderId="1" xfId="2" applyFont="1" applyFill="1" applyBorder="1" applyAlignment="1">
      <alignment vertical="center"/>
    </xf>
    <xf numFmtId="0" fontId="16" fillId="3" borderId="1" xfId="2" applyFont="1" applyFill="1" applyBorder="1" applyAlignment="1">
      <alignment vertical="center" wrapText="1"/>
    </xf>
    <xf numFmtId="0" fontId="16" fillId="3" borderId="1" xfId="2" applyFont="1" applyFill="1" applyBorder="1" applyAlignment="1">
      <alignment horizontal="right" vertical="center" wrapText="1"/>
    </xf>
    <xf numFmtId="0" fontId="16" fillId="3" borderId="3" xfId="2" applyFont="1" applyFill="1" applyBorder="1" applyAlignment="1">
      <alignment vertical="center" wrapText="1"/>
    </xf>
    <xf numFmtId="172" fontId="16" fillId="3" borderId="3" xfId="2" applyNumberFormat="1" applyFont="1" applyFill="1" applyBorder="1" applyAlignment="1">
      <alignment horizontal="right" vertical="center" wrapText="1"/>
    </xf>
    <xf numFmtId="172" fontId="16" fillId="0" borderId="3" xfId="2" applyNumberFormat="1" applyFont="1" applyBorder="1" applyAlignment="1">
      <alignment horizontal="right" vertical="center" wrapText="1"/>
    </xf>
    <xf numFmtId="172" fontId="16" fillId="8" borderId="3" xfId="2" applyNumberFormat="1" applyFont="1" applyFill="1" applyBorder="1" applyAlignment="1">
      <alignment horizontal="right" vertical="center" wrapText="1"/>
    </xf>
    <xf numFmtId="0" fontId="15" fillId="4" borderId="2" xfId="2" applyFont="1" applyFill="1" applyBorder="1" applyAlignment="1">
      <alignment wrapText="1"/>
    </xf>
    <xf numFmtId="0" fontId="15" fillId="4" borderId="2" xfId="2" applyFont="1" applyFill="1" applyBorder="1" applyAlignment="1">
      <alignment vertical="center" wrapText="1"/>
    </xf>
    <xf numFmtId="172" fontId="15" fillId="4" borderId="2" xfId="2" applyNumberFormat="1" applyFont="1" applyFill="1" applyBorder="1" applyAlignment="1">
      <alignment horizontal="right" vertical="center" wrapText="1"/>
    </xf>
    <xf numFmtId="0" fontId="2" fillId="0" borderId="0" xfId="2" applyFont="1"/>
    <xf numFmtId="0" fontId="6" fillId="0" borderId="0" xfId="2"/>
    <xf numFmtId="0" fontId="16" fillId="3" borderId="6" xfId="2" applyFont="1" applyFill="1" applyBorder="1" applyAlignment="1">
      <alignment vertical="center" wrapText="1"/>
    </xf>
    <xf numFmtId="172" fontId="16" fillId="0" borderId="12" xfId="2" applyNumberFormat="1" applyFont="1" applyBorder="1" applyAlignment="1">
      <alignment horizontal="right" vertical="center" wrapText="1"/>
    </xf>
    <xf numFmtId="172" fontId="16" fillId="3" borderId="12" xfId="2" applyNumberFormat="1" applyFont="1" applyFill="1" applyBorder="1" applyAlignment="1">
      <alignment horizontal="right" vertical="center" wrapText="1"/>
    </xf>
    <xf numFmtId="0" fontId="28" fillId="0" borderId="0" xfId="2" applyFont="1" applyAlignment="1">
      <alignment wrapText="1"/>
    </xf>
    <xf numFmtId="0" fontId="28" fillId="0" borderId="0" xfId="2" applyFont="1"/>
    <xf numFmtId="0" fontId="22" fillId="0" borderId="0" xfId="2" applyFont="1"/>
    <xf numFmtId="0" fontId="16" fillId="2" borderId="0" xfId="2" applyFont="1" applyFill="1" applyAlignment="1">
      <alignment vertical="center" wrapText="1"/>
    </xf>
    <xf numFmtId="9" fontId="6" fillId="0" borderId="0" xfId="50" applyFont="1"/>
    <xf numFmtId="14" fontId="4" fillId="7" borderId="0" xfId="0" applyNumberFormat="1" applyFont="1" applyFill="1" applyAlignment="1">
      <alignment horizontal="right" vertical="center" wrapText="1"/>
    </xf>
    <xf numFmtId="0" fontId="5" fillId="8" borderId="4" xfId="0" applyFont="1" applyFill="1" applyBorder="1" applyAlignment="1">
      <alignment vertical="center" wrapText="1"/>
    </xf>
    <xf numFmtId="3" fontId="16" fillId="0" borderId="0" xfId="31" applyNumberFormat="1" applyFont="1" applyAlignment="1">
      <alignment horizontal="right" wrapText="1"/>
    </xf>
    <xf numFmtId="3" fontId="16" fillId="0" borderId="0" xfId="31" applyNumberFormat="1" applyFont="1" applyAlignment="1">
      <alignment horizontal="right"/>
    </xf>
    <xf numFmtId="3" fontId="16" fillId="0" borderId="0" xfId="58" applyNumberFormat="1" applyFont="1" applyFill="1" applyBorder="1" applyAlignment="1">
      <alignment horizontal="right"/>
    </xf>
    <xf numFmtId="168" fontId="38" fillId="0" borderId="0" xfId="31" applyNumberFormat="1" applyFont="1" applyAlignment="1">
      <alignment horizontal="right" wrapText="1"/>
    </xf>
    <xf numFmtId="9" fontId="36" fillId="0" borderId="0" xfId="58" applyFont="1" applyBorder="1" applyAlignment="1">
      <alignment horizontal="right" wrapText="1"/>
    </xf>
    <xf numFmtId="0" fontId="16" fillId="0" borderId="0" xfId="31" applyFont="1" applyAlignment="1">
      <alignment horizontal="justify" vertical="center" wrapText="1"/>
    </xf>
    <xf numFmtId="0" fontId="16" fillId="0" borderId="13" xfId="31" applyFont="1" applyBorder="1" applyAlignment="1">
      <alignment horizontal="justify" vertical="center" wrapText="1"/>
    </xf>
    <xf numFmtId="0" fontId="16" fillId="0" borderId="15" xfId="31" applyFont="1" applyBorder="1" applyAlignment="1">
      <alignment horizontal="justify" vertical="center"/>
    </xf>
    <xf numFmtId="0" fontId="16" fillId="0" borderId="21" xfId="31" applyFont="1" applyBorder="1" applyAlignment="1">
      <alignment horizontal="justify" vertical="center"/>
    </xf>
    <xf numFmtId="0" fontId="16" fillId="0" borderId="21" xfId="31" applyFont="1" applyBorder="1" applyAlignment="1">
      <alignment horizontal="justify" wrapText="1"/>
    </xf>
    <xf numFmtId="3" fontId="28" fillId="0" borderId="13" xfId="0" applyNumberFormat="1" applyFont="1" applyBorder="1" applyAlignment="1">
      <alignment horizontal="right" vertical="center" wrapText="1"/>
    </xf>
    <xf numFmtId="168" fontId="27" fillId="0" borderId="13" xfId="31" applyNumberFormat="1" applyFont="1" applyBorder="1" applyAlignment="1">
      <alignment horizontal="right" wrapText="1"/>
    </xf>
    <xf numFmtId="3" fontId="22" fillId="0" borderId="13" xfId="0" applyNumberFormat="1" applyFont="1" applyBorder="1" applyAlignment="1">
      <alignment horizontal="right" vertical="center" wrapText="1"/>
    </xf>
    <xf numFmtId="3" fontId="22" fillId="0" borderId="18" xfId="0" applyNumberFormat="1" applyFont="1" applyBorder="1" applyAlignment="1">
      <alignment horizontal="right" vertical="center" wrapText="1"/>
    </xf>
    <xf numFmtId="0" fontId="22" fillId="0" borderId="0" xfId="2" applyFont="1" applyAlignment="1">
      <alignment wrapText="1"/>
    </xf>
    <xf numFmtId="174" fontId="41" fillId="0" borderId="13" xfId="0" applyNumberFormat="1" applyFont="1" applyBorder="1" applyAlignment="1">
      <alignment horizontal="right" vertical="center" wrapText="1"/>
    </xf>
    <xf numFmtId="174" fontId="29" fillId="0" borderId="13" xfId="0" applyNumberFormat="1" applyFont="1" applyBorder="1" applyAlignment="1">
      <alignment horizontal="right" vertical="center" wrapText="1"/>
    </xf>
    <xf numFmtId="174" fontId="29" fillId="0" borderId="18" xfId="0" applyNumberFormat="1" applyFont="1" applyBorder="1" applyAlignment="1">
      <alignment horizontal="right" vertical="center" wrapText="1"/>
    </xf>
    <xf numFmtId="0" fontId="15" fillId="0" borderId="0" xfId="0" applyFont="1"/>
    <xf numFmtId="0" fontId="14" fillId="0" borderId="0" xfId="0" applyFont="1" applyAlignment="1">
      <alignment horizontal="left" vertical="center" wrapText="1"/>
    </xf>
    <xf numFmtId="3" fontId="5" fillId="3" borderId="0" xfId="0" applyNumberFormat="1" applyFont="1" applyFill="1" applyAlignment="1">
      <alignment horizontal="right" vertical="center"/>
    </xf>
    <xf numFmtId="3" fontId="2" fillId="3" borderId="0" xfId="0" applyNumberFormat="1" applyFont="1" applyFill="1" applyAlignment="1">
      <alignment wrapText="1"/>
    </xf>
    <xf numFmtId="3" fontId="4" fillId="4" borderId="0" xfId="0" applyNumberFormat="1" applyFont="1" applyFill="1" applyAlignment="1">
      <alignment vertical="center"/>
    </xf>
    <xf numFmtId="3" fontId="4" fillId="4" borderId="0" xfId="0" applyNumberFormat="1" applyFont="1" applyFill="1" applyAlignment="1">
      <alignment horizontal="right" vertical="center"/>
    </xf>
    <xf numFmtId="3" fontId="16" fillId="4" borderId="0" xfId="0" applyNumberFormat="1" applyFont="1" applyFill="1"/>
    <xf numFmtId="3" fontId="2" fillId="4" borderId="0" xfId="0" applyNumberFormat="1" applyFont="1" applyFill="1"/>
    <xf numFmtId="3" fontId="15" fillId="4" borderId="0" xfId="0" applyNumberFormat="1" applyFont="1" applyFill="1" applyAlignment="1">
      <alignment horizontal="right" vertical="center" wrapText="1"/>
    </xf>
    <xf numFmtId="171" fontId="15" fillId="3" borderId="1" xfId="0" applyNumberFormat="1" applyFont="1" applyFill="1" applyBorder="1" applyAlignment="1">
      <alignment horizontal="right" vertical="center" wrapText="1"/>
    </xf>
    <xf numFmtId="171" fontId="16" fillId="3" borderId="1" xfId="0" applyNumberFormat="1" applyFont="1" applyFill="1" applyBorder="1" applyAlignment="1">
      <alignment horizontal="right" vertical="center" wrapText="1"/>
    </xf>
    <xf numFmtId="171" fontId="2" fillId="3" borderId="1" xfId="0" applyNumberFormat="1" applyFont="1" applyFill="1" applyBorder="1" applyAlignment="1">
      <alignment horizontal="right" vertical="center" wrapText="1"/>
    </xf>
    <xf numFmtId="171" fontId="2" fillId="8" borderId="1" xfId="0" applyNumberFormat="1" applyFont="1" applyFill="1" applyBorder="1" applyAlignment="1">
      <alignment horizontal="right" vertical="center" wrapText="1"/>
    </xf>
    <xf numFmtId="171" fontId="15" fillId="4" borderId="6" xfId="0" applyNumberFormat="1" applyFont="1" applyFill="1" applyBorder="1" applyAlignment="1">
      <alignment horizontal="right" vertical="center"/>
    </xf>
    <xf numFmtId="171" fontId="16" fillId="8" borderId="1" xfId="0" applyNumberFormat="1" applyFont="1" applyFill="1" applyBorder="1" applyAlignment="1">
      <alignment horizontal="right" vertical="center" wrapText="1"/>
    </xf>
    <xf numFmtId="171" fontId="15" fillId="5" borderId="2" xfId="0" applyNumberFormat="1" applyFont="1" applyFill="1" applyBorder="1" applyAlignment="1">
      <alignment horizontal="right" vertical="center"/>
    </xf>
    <xf numFmtId="3" fontId="4" fillId="3" borderId="1" xfId="0" applyNumberFormat="1" applyFont="1" applyFill="1" applyBorder="1" applyAlignment="1">
      <alignment vertical="center" wrapText="1"/>
    </xf>
    <xf numFmtId="3" fontId="4" fillId="4" borderId="6" xfId="0" applyNumberFormat="1" applyFont="1" applyFill="1" applyBorder="1" applyAlignment="1">
      <alignment vertical="center" wrapText="1"/>
    </xf>
    <xf numFmtId="3" fontId="43" fillId="5" borderId="2" xfId="0" applyNumberFormat="1" applyFont="1" applyFill="1" applyBorder="1" applyAlignment="1">
      <alignment vertical="center" wrapText="1"/>
    </xf>
    <xf numFmtId="171" fontId="16" fillId="3" borderId="1" xfId="0" applyNumberFormat="1" applyFont="1" applyFill="1" applyBorder="1" applyAlignment="1">
      <alignment horizontal="center" vertical="center" wrapText="1"/>
    </xf>
    <xf numFmtId="171" fontId="15" fillId="3" borderId="1" xfId="0" applyNumberFormat="1" applyFont="1" applyFill="1" applyBorder="1" applyAlignment="1">
      <alignment horizontal="center" vertical="center" wrapText="1"/>
    </xf>
    <xf numFmtId="171" fontId="15" fillId="4" borderId="6" xfId="0" applyNumberFormat="1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171" fontId="2" fillId="0" borderId="1" xfId="0" applyNumberFormat="1" applyFont="1" applyBorder="1" applyAlignment="1">
      <alignment horizontal="right" vertical="center" wrapText="1"/>
    </xf>
    <xf numFmtId="168" fontId="45" fillId="3" borderId="1" xfId="0" applyNumberFormat="1" applyFont="1" applyFill="1" applyBorder="1" applyAlignment="1">
      <alignment horizontal="right" vertical="center" wrapText="1"/>
    </xf>
    <xf numFmtId="168" fontId="45" fillId="3" borderId="0" xfId="0" applyNumberFormat="1" applyFont="1" applyFill="1" applyAlignment="1">
      <alignment horizontal="right" vertical="center" wrapText="1"/>
    </xf>
    <xf numFmtId="168" fontId="45" fillId="3" borderId="4" xfId="0" applyNumberFormat="1" applyFont="1" applyFill="1" applyBorder="1" applyAlignment="1">
      <alignment horizontal="right" vertical="center" wrapText="1"/>
    </xf>
    <xf numFmtId="168" fontId="5" fillId="3" borderId="1" xfId="0" applyNumberFormat="1" applyFont="1" applyFill="1" applyBorder="1" applyAlignment="1">
      <alignment horizontal="right" vertical="center"/>
    </xf>
    <xf numFmtId="0" fontId="16" fillId="0" borderId="1" xfId="0" applyFont="1" applyBorder="1" applyAlignment="1">
      <alignment vertical="center" wrapText="1"/>
    </xf>
    <xf numFmtId="0" fontId="5" fillId="8" borderId="1" xfId="0" applyFont="1" applyFill="1" applyBorder="1" applyAlignment="1">
      <alignment vertical="center"/>
    </xf>
    <xf numFmtId="0" fontId="16" fillId="8" borderId="1" xfId="0" applyFont="1" applyFill="1" applyBorder="1" applyAlignment="1">
      <alignment vertical="center" wrapText="1"/>
    </xf>
    <xf numFmtId="0" fontId="16" fillId="3" borderId="4" xfId="0" applyFont="1" applyFill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31" fillId="0" borderId="19" xfId="0" applyFont="1" applyBorder="1" applyAlignment="1">
      <alignment vertical="top" wrapText="1"/>
    </xf>
    <xf numFmtId="168" fontId="34" fillId="2" borderId="0" xfId="0" applyNumberFormat="1" applyFont="1" applyFill="1" applyAlignment="1">
      <alignment horizontal="center" vertical="center" wrapText="1"/>
    </xf>
    <xf numFmtId="168" fontId="34" fillId="7" borderId="3" xfId="0" applyNumberFormat="1" applyFont="1" applyFill="1" applyBorder="1" applyAlignment="1">
      <alignment horizontal="right" vertical="center" wrapText="1"/>
    </xf>
    <xf numFmtId="14" fontId="34" fillId="7" borderId="0" xfId="0" applyNumberFormat="1" applyFont="1" applyFill="1" applyAlignment="1">
      <alignment horizontal="right" vertical="center" wrapText="1"/>
    </xf>
    <xf numFmtId="14" fontId="34" fillId="7" borderId="0" xfId="0" applyNumberFormat="1" applyFont="1" applyFill="1" applyAlignment="1">
      <alignment vertical="center" wrapText="1"/>
    </xf>
    <xf numFmtId="168" fontId="34" fillId="7" borderId="0" xfId="0" applyNumberFormat="1" applyFont="1" applyFill="1" applyAlignment="1">
      <alignment horizontal="right" vertical="center" wrapText="1"/>
    </xf>
    <xf numFmtId="0" fontId="46" fillId="0" borderId="1" xfId="0" applyFont="1" applyBorder="1" applyAlignment="1">
      <alignment vertical="center" wrapText="1"/>
    </xf>
    <xf numFmtId="168" fontId="34" fillId="0" borderId="1" xfId="0" applyNumberFormat="1" applyFont="1" applyBorder="1" applyAlignment="1">
      <alignment horizontal="right" vertical="center" wrapText="1"/>
    </xf>
    <xf numFmtId="0" fontId="34" fillId="7" borderId="1" xfId="0" applyFont="1" applyFill="1" applyBorder="1" applyAlignment="1">
      <alignment horizontal="right" vertical="center" wrapText="1"/>
    </xf>
    <xf numFmtId="14" fontId="34" fillId="7" borderId="6" xfId="0" applyNumberFormat="1" applyFont="1" applyFill="1" applyBorder="1" applyAlignment="1">
      <alignment vertical="center" wrapText="1"/>
    </xf>
    <xf numFmtId="168" fontId="34" fillId="7" borderId="6" xfId="0" applyNumberFormat="1" applyFont="1" applyFill="1" applyBorder="1" applyAlignment="1">
      <alignment horizontal="right" vertical="center" wrapText="1"/>
    </xf>
    <xf numFmtId="0" fontId="34" fillId="4" borderId="0" xfId="0" applyFont="1" applyFill="1" applyAlignment="1">
      <alignment vertical="center" wrapText="1"/>
    </xf>
    <xf numFmtId="168" fontId="34" fillId="4" borderId="6" xfId="0" applyNumberFormat="1" applyFont="1" applyFill="1" applyBorder="1" applyAlignment="1">
      <alignment horizontal="right" vertical="center" wrapText="1"/>
    </xf>
    <xf numFmtId="14" fontId="4" fillId="7" borderId="1" xfId="0" applyNumberFormat="1" applyFont="1" applyFill="1" applyBorder="1" applyAlignment="1">
      <alignment horizontal="right" vertical="center" wrapText="1"/>
    </xf>
    <xf numFmtId="14" fontId="4" fillId="7" borderId="6" xfId="0" applyNumberFormat="1" applyFont="1" applyFill="1" applyBorder="1" applyAlignment="1">
      <alignment horizontal="right" vertical="center" wrapText="1"/>
    </xf>
    <xf numFmtId="168" fontId="16" fillId="0" borderId="0" xfId="0" applyNumberFormat="1" applyFont="1" applyAlignment="1">
      <alignment horizontal="right" vertical="center" wrapText="1"/>
    </xf>
    <xf numFmtId="0" fontId="22" fillId="0" borderId="6" xfId="40" applyFont="1" applyBorder="1" applyAlignment="1">
      <alignment horizontal="right"/>
    </xf>
    <xf numFmtId="1" fontId="22" fillId="0" borderId="23" xfId="58" applyNumberFormat="1" applyFont="1" applyFill="1" applyBorder="1" applyAlignment="1">
      <alignment horizontal="right"/>
    </xf>
    <xf numFmtId="168" fontId="22" fillId="0" borderId="6" xfId="0" applyNumberFormat="1" applyFont="1" applyBorder="1" applyAlignment="1">
      <alignment horizontal="right" wrapText="1"/>
    </xf>
    <xf numFmtId="174" fontId="22" fillId="0" borderId="6" xfId="58" applyNumberFormat="1" applyFont="1" applyBorder="1" applyAlignment="1">
      <alignment horizontal="right" wrapText="1"/>
    </xf>
    <xf numFmtId="3" fontId="22" fillId="0" borderId="24" xfId="41" applyNumberFormat="1" applyFont="1" applyFill="1" applyBorder="1" applyAlignment="1">
      <alignment horizontal="right"/>
    </xf>
    <xf numFmtId="3" fontId="22" fillId="0" borderId="24" xfId="41" applyNumberFormat="1" applyFont="1" applyFill="1" applyBorder="1" applyAlignment="1">
      <alignment horizontal="right" wrapText="1"/>
    </xf>
    <xf numFmtId="3" fontId="22" fillId="0" borderId="25" xfId="0" applyNumberFormat="1" applyFont="1" applyBorder="1" applyAlignment="1">
      <alignment horizontal="right"/>
    </xf>
    <xf numFmtId="168" fontId="22" fillId="0" borderId="24" xfId="0" applyNumberFormat="1" applyFont="1" applyBorder="1" applyAlignment="1">
      <alignment horizontal="right" wrapText="1"/>
    </xf>
    <xf numFmtId="174" fontId="22" fillId="0" borderId="24" xfId="58" applyNumberFormat="1" applyFont="1" applyBorder="1" applyAlignment="1">
      <alignment horizontal="right" wrapText="1"/>
    </xf>
    <xf numFmtId="3" fontId="22" fillId="0" borderId="26" xfId="41" applyNumberFormat="1" applyFont="1" applyFill="1" applyBorder="1" applyAlignment="1">
      <alignment horizontal="right"/>
    </xf>
    <xf numFmtId="3" fontId="22" fillId="0" borderId="26" xfId="41" applyNumberFormat="1" applyFont="1" applyFill="1" applyBorder="1" applyAlignment="1">
      <alignment horizontal="right" wrapText="1"/>
    </xf>
    <xf numFmtId="3" fontId="22" fillId="0" borderId="27" xfId="0" applyNumberFormat="1" applyFont="1" applyBorder="1" applyAlignment="1">
      <alignment horizontal="right"/>
    </xf>
    <xf numFmtId="3" fontId="22" fillId="0" borderId="28" xfId="0" applyNumberFormat="1" applyFont="1" applyBorder="1" applyAlignment="1">
      <alignment horizontal="right"/>
    </xf>
    <xf numFmtId="168" fontId="22" fillId="0" borderId="26" xfId="0" applyNumberFormat="1" applyFont="1" applyBorder="1" applyAlignment="1">
      <alignment horizontal="right" wrapText="1"/>
    </xf>
    <xf numFmtId="174" fontId="22" fillId="0" borderId="26" xfId="58" applyNumberFormat="1" applyFont="1" applyBorder="1" applyAlignment="1">
      <alignment horizontal="right" wrapText="1"/>
    </xf>
    <xf numFmtId="174" fontId="22" fillId="0" borderId="26" xfId="58" applyNumberFormat="1" applyFont="1" applyFill="1" applyBorder="1" applyAlignment="1">
      <alignment horizontal="right" wrapText="1"/>
    </xf>
    <xf numFmtId="9" fontId="22" fillId="0" borderId="26" xfId="58" applyFont="1" applyFill="1" applyBorder="1" applyAlignment="1">
      <alignment horizontal="right"/>
    </xf>
    <xf numFmtId="9" fontId="22" fillId="0" borderId="27" xfId="58" applyFont="1" applyFill="1" applyBorder="1" applyAlignment="1">
      <alignment horizontal="right"/>
    </xf>
    <xf numFmtId="9" fontId="22" fillId="0" borderId="28" xfId="58" applyFont="1" applyFill="1" applyBorder="1" applyAlignment="1">
      <alignment horizontal="right"/>
    </xf>
    <xf numFmtId="175" fontId="22" fillId="0" borderId="26" xfId="50" applyNumberFormat="1" applyFont="1" applyFill="1" applyBorder="1" applyAlignment="1">
      <alignment horizontal="right" wrapText="1"/>
    </xf>
    <xf numFmtId="165" fontId="22" fillId="0" borderId="26" xfId="58" applyNumberFormat="1" applyFont="1" applyFill="1" applyBorder="1" applyAlignment="1">
      <alignment horizontal="right"/>
    </xf>
    <xf numFmtId="165" fontId="22" fillId="0" borderId="27" xfId="58" applyNumberFormat="1" applyFont="1" applyFill="1" applyBorder="1" applyAlignment="1">
      <alignment horizontal="right"/>
    </xf>
    <xf numFmtId="165" fontId="22" fillId="0" borderId="28" xfId="58" applyNumberFormat="1" applyFont="1" applyFill="1" applyBorder="1" applyAlignment="1">
      <alignment horizontal="right"/>
    </xf>
    <xf numFmtId="173" fontId="22" fillId="0" borderId="26" xfId="41" applyNumberFormat="1" applyFont="1" applyFill="1" applyBorder="1" applyAlignment="1">
      <alignment horizontal="right"/>
    </xf>
    <xf numFmtId="173" fontId="22" fillId="0" borderId="27" xfId="41" applyNumberFormat="1" applyFont="1" applyFill="1" applyBorder="1" applyAlignment="1">
      <alignment horizontal="right"/>
    </xf>
    <xf numFmtId="173" fontId="22" fillId="0" borderId="28" xfId="41" applyNumberFormat="1" applyFont="1" applyFill="1" applyBorder="1" applyAlignment="1">
      <alignment horizontal="right"/>
    </xf>
    <xf numFmtId="173" fontId="22" fillId="0" borderId="26" xfId="0" applyNumberFormat="1" applyFont="1" applyBorder="1" applyAlignment="1">
      <alignment horizontal="right" wrapText="1"/>
    </xf>
    <xf numFmtId="174" fontId="22" fillId="0" borderId="26" xfId="50" applyNumberFormat="1" applyFont="1" applyBorder="1" applyAlignment="1">
      <alignment horizontal="right" wrapText="1"/>
    </xf>
    <xf numFmtId="173" fontId="22" fillId="0" borderId="29" xfId="0" applyNumberFormat="1" applyFont="1" applyBorder="1" applyAlignment="1">
      <alignment horizontal="right" wrapText="1"/>
    </xf>
    <xf numFmtId="173" fontId="22" fillId="0" borderId="29" xfId="41" applyNumberFormat="1" applyFont="1" applyFill="1" applyBorder="1" applyAlignment="1">
      <alignment horizontal="right"/>
    </xf>
    <xf numFmtId="173" fontId="22" fillId="0" borderId="30" xfId="41" applyNumberFormat="1" applyFont="1" applyFill="1" applyBorder="1" applyAlignment="1">
      <alignment horizontal="right"/>
    </xf>
    <xf numFmtId="174" fontId="22" fillId="0" borderId="29" xfId="58" applyNumberFormat="1" applyFont="1" applyBorder="1" applyAlignment="1">
      <alignment horizontal="right" wrapText="1"/>
    </xf>
    <xf numFmtId="171" fontId="15" fillId="0" borderId="0" xfId="0" applyNumberFormat="1" applyFont="1" applyAlignment="1">
      <alignment horizontal="right" vertical="center"/>
    </xf>
    <xf numFmtId="9" fontId="22" fillId="0" borderId="31" xfId="58" applyFont="1" applyFill="1" applyBorder="1" applyAlignment="1">
      <alignment horizontal="right"/>
    </xf>
    <xf numFmtId="9" fontId="22" fillId="0" borderId="32" xfId="58" applyFont="1" applyFill="1" applyBorder="1" applyAlignment="1">
      <alignment horizontal="right"/>
    </xf>
    <xf numFmtId="9" fontId="22" fillId="0" borderId="33" xfId="58" applyFont="1" applyFill="1" applyBorder="1" applyAlignment="1">
      <alignment horizontal="right"/>
    </xf>
    <xf numFmtId="175" fontId="22" fillId="0" borderId="31" xfId="50" applyNumberFormat="1" applyFont="1" applyFill="1" applyBorder="1" applyAlignment="1">
      <alignment horizontal="right" wrapText="1"/>
    </xf>
    <xf numFmtId="174" fontId="22" fillId="0" borderId="31" xfId="58" applyNumberFormat="1" applyFont="1" applyBorder="1" applyAlignment="1">
      <alignment horizontal="right" wrapText="1"/>
    </xf>
    <xf numFmtId="3" fontId="22" fillId="0" borderId="29" xfId="0" applyNumberFormat="1" applyFont="1" applyBorder="1" applyAlignment="1">
      <alignment horizontal="right" wrapText="1"/>
    </xf>
    <xf numFmtId="3" fontId="22" fillId="0" borderId="29" xfId="41" applyNumberFormat="1" applyFont="1" applyFill="1" applyBorder="1" applyAlignment="1">
      <alignment horizontal="right" wrapText="1"/>
    </xf>
    <xf numFmtId="3" fontId="22" fillId="0" borderId="29" xfId="0" applyNumberFormat="1" applyFont="1" applyBorder="1" applyAlignment="1">
      <alignment horizontal="right"/>
    </xf>
    <xf numFmtId="3" fontId="22" fillId="0" borderId="34" xfId="0" applyNumberFormat="1" applyFont="1" applyBorder="1" applyAlignment="1">
      <alignment horizontal="right"/>
    </xf>
    <xf numFmtId="3" fontId="22" fillId="0" borderId="30" xfId="0" applyNumberFormat="1" applyFont="1" applyBorder="1" applyAlignment="1">
      <alignment horizontal="right"/>
    </xf>
    <xf numFmtId="168" fontId="22" fillId="0" borderId="35" xfId="0" applyNumberFormat="1" applyFont="1" applyBorder="1" applyAlignment="1">
      <alignment horizontal="right" wrapText="1"/>
    </xf>
    <xf numFmtId="167" fontId="22" fillId="0" borderId="31" xfId="41" applyNumberFormat="1" applyFont="1" applyFill="1" applyBorder="1" applyAlignment="1">
      <alignment horizontal="right"/>
    </xf>
    <xf numFmtId="167" fontId="22" fillId="0" borderId="33" xfId="41" applyNumberFormat="1" applyFont="1" applyFill="1" applyBorder="1" applyAlignment="1">
      <alignment horizontal="right" wrapText="1"/>
    </xf>
    <xf numFmtId="169" fontId="22" fillId="0" borderId="31" xfId="0" applyNumberFormat="1" applyFont="1" applyBorder="1" applyAlignment="1">
      <alignment horizontal="right" wrapText="1"/>
    </xf>
    <xf numFmtId="167" fontId="22" fillId="0" borderId="26" xfId="41" applyNumberFormat="1" applyFont="1" applyFill="1" applyBorder="1" applyAlignment="1">
      <alignment horizontal="right"/>
    </xf>
    <xf numFmtId="167" fontId="22" fillId="0" borderId="28" xfId="41" applyNumberFormat="1" applyFont="1" applyFill="1" applyBorder="1" applyAlignment="1">
      <alignment horizontal="right" wrapText="1"/>
    </xf>
    <xf numFmtId="169" fontId="22" fillId="0" borderId="26" xfId="0" applyNumberFormat="1" applyFont="1" applyBorder="1" applyAlignment="1">
      <alignment horizontal="right" wrapText="1"/>
    </xf>
    <xf numFmtId="167" fontId="22" fillId="0" borderId="26" xfId="41" applyNumberFormat="1" applyFont="1" applyFill="1" applyBorder="1" applyAlignment="1">
      <alignment horizontal="right" vertical="center"/>
    </xf>
    <xf numFmtId="167" fontId="22" fillId="0" borderId="28" xfId="41" applyNumberFormat="1" applyFont="1" applyFill="1" applyBorder="1" applyAlignment="1">
      <alignment horizontal="right" vertical="center" wrapText="1"/>
    </xf>
    <xf numFmtId="169" fontId="22" fillId="0" borderId="26" xfId="0" applyNumberFormat="1" applyFont="1" applyBorder="1" applyAlignment="1">
      <alignment horizontal="right" vertical="center" wrapText="1"/>
    </xf>
    <xf numFmtId="174" fontId="22" fillId="0" borderId="26" xfId="58" applyNumberFormat="1" applyFont="1" applyBorder="1" applyAlignment="1">
      <alignment horizontal="right" vertical="center" wrapText="1"/>
    </xf>
    <xf numFmtId="167" fontId="22" fillId="0" borderId="29" xfId="0" applyNumberFormat="1" applyFont="1" applyBorder="1" applyAlignment="1">
      <alignment horizontal="right" vertical="center" wrapText="1"/>
    </xf>
    <xf numFmtId="167" fontId="22" fillId="0" borderId="29" xfId="0" applyNumberFormat="1" applyFont="1" applyBorder="1" applyAlignment="1">
      <alignment horizontal="right" vertical="center"/>
    </xf>
    <xf numFmtId="167" fontId="22" fillId="0" borderId="30" xfId="0" applyNumberFormat="1" applyFont="1" applyBorder="1" applyAlignment="1">
      <alignment horizontal="right" vertical="center"/>
    </xf>
    <xf numFmtId="169" fontId="22" fillId="0" borderId="35" xfId="0" applyNumberFormat="1" applyFont="1" applyBorder="1" applyAlignment="1">
      <alignment horizontal="right" vertical="center" wrapText="1"/>
    </xf>
    <xf numFmtId="174" fontId="22" fillId="0" borderId="29" xfId="58" applyNumberFormat="1" applyFont="1" applyBorder="1" applyAlignment="1">
      <alignment horizontal="right" vertical="center" wrapText="1"/>
    </xf>
    <xf numFmtId="171" fontId="16" fillId="0" borderId="1" xfId="0" applyNumberFormat="1" applyFont="1" applyBorder="1" applyAlignment="1">
      <alignment horizontal="right" vertical="center" wrapText="1"/>
    </xf>
    <xf numFmtId="0" fontId="47" fillId="4" borderId="14" xfId="0" applyFont="1" applyFill="1" applyBorder="1" applyAlignment="1">
      <alignment horizontal="left" vertical="center" wrapText="1"/>
    </xf>
    <xf numFmtId="0" fontId="44" fillId="0" borderId="0" xfId="0" applyFont="1" applyAlignment="1">
      <alignment vertical="center" wrapText="1"/>
    </xf>
    <xf numFmtId="14" fontId="34" fillId="7" borderId="6" xfId="0" applyNumberFormat="1" applyFont="1" applyFill="1" applyBorder="1" applyAlignment="1">
      <alignment horizontal="right" vertical="center" wrapText="1"/>
    </xf>
    <xf numFmtId="168" fontId="33" fillId="9" borderId="36" xfId="0" applyNumberFormat="1" applyFont="1" applyFill="1" applyBorder="1" applyAlignment="1">
      <alignment horizontal="right" vertical="center" wrapText="1"/>
    </xf>
    <xf numFmtId="168" fontId="33" fillId="9" borderId="0" xfId="0" applyNumberFormat="1" applyFont="1" applyFill="1" applyAlignment="1">
      <alignment horizontal="right" vertical="center" wrapText="1"/>
    </xf>
    <xf numFmtId="0" fontId="48" fillId="10" borderId="0" xfId="0" applyFont="1" applyFill="1" applyAlignment="1">
      <alignment horizontal="center" vertical="center" wrapText="1"/>
    </xf>
    <xf numFmtId="168" fontId="48" fillId="10" borderId="0" xfId="0" applyNumberFormat="1" applyFont="1" applyFill="1" applyAlignment="1">
      <alignment horizontal="center" vertical="center" wrapText="1"/>
    </xf>
    <xf numFmtId="0" fontId="49" fillId="9" borderId="8" xfId="0" applyFont="1" applyFill="1" applyBorder="1" applyAlignment="1">
      <alignment vertical="center" wrapText="1"/>
    </xf>
    <xf numFmtId="0" fontId="49" fillId="9" borderId="8" xfId="0" applyFont="1" applyFill="1" applyBorder="1" applyAlignment="1">
      <alignment horizontal="right" vertical="center" wrapText="1"/>
    </xf>
    <xf numFmtId="168" fontId="49" fillId="9" borderId="8" xfId="0" applyNumberFormat="1" applyFont="1" applyFill="1" applyBorder="1" applyAlignment="1">
      <alignment horizontal="right" vertical="center" wrapText="1"/>
    </xf>
    <xf numFmtId="0" fontId="50" fillId="9" borderId="8" xfId="0" applyFont="1" applyFill="1" applyBorder="1" applyAlignment="1">
      <alignment vertical="center" wrapText="1"/>
    </xf>
    <xf numFmtId="0" fontId="50" fillId="9" borderId="9" xfId="0" applyFont="1" applyFill="1" applyBorder="1" applyAlignment="1">
      <alignment vertical="center" wrapText="1"/>
    </xf>
    <xf numFmtId="168" fontId="50" fillId="9" borderId="8" xfId="0" applyNumberFormat="1" applyFont="1" applyFill="1" applyBorder="1" applyAlignment="1">
      <alignment vertical="center" wrapText="1"/>
    </xf>
    <xf numFmtId="168" fontId="48" fillId="9" borderId="8" xfId="0" applyNumberFormat="1" applyFont="1" applyFill="1" applyBorder="1" applyAlignment="1">
      <alignment horizontal="right" vertical="center" wrapText="1"/>
    </xf>
    <xf numFmtId="49" fontId="48" fillId="11" borderId="0" xfId="0" applyNumberFormat="1" applyFont="1" applyFill="1" applyAlignment="1">
      <alignment horizontal="right" vertical="center" wrapText="1"/>
    </xf>
    <xf numFmtId="168" fontId="48" fillId="11" borderId="37" xfId="0" applyNumberFormat="1" applyFont="1" applyFill="1" applyBorder="1" applyAlignment="1">
      <alignment vertical="center" wrapText="1"/>
    </xf>
    <xf numFmtId="0" fontId="49" fillId="9" borderId="39" xfId="0" applyFont="1" applyFill="1" applyBorder="1" applyAlignment="1">
      <alignment vertical="center" wrapText="1"/>
    </xf>
    <xf numFmtId="168" fontId="49" fillId="9" borderId="39" xfId="0" applyNumberFormat="1" applyFont="1" applyFill="1" applyBorder="1" applyAlignment="1">
      <alignment horizontal="right" vertical="center" wrapText="1"/>
    </xf>
    <xf numFmtId="168" fontId="48" fillId="0" borderId="39" xfId="0" applyNumberFormat="1" applyFont="1" applyBorder="1" applyAlignment="1">
      <alignment horizontal="right" vertical="center" wrapText="1"/>
    </xf>
    <xf numFmtId="0" fontId="49" fillId="9" borderId="38" xfId="0" applyFont="1" applyFill="1" applyBorder="1" applyAlignment="1">
      <alignment vertical="center" wrapText="1"/>
    </xf>
    <xf numFmtId="0" fontId="48" fillId="11" borderId="0" xfId="0" applyFont="1" applyFill="1" applyAlignment="1">
      <alignment horizontal="right" vertical="center" wrapText="1"/>
    </xf>
    <xf numFmtId="168" fontId="48" fillId="11" borderId="0" xfId="0" applyNumberFormat="1" applyFont="1" applyFill="1" applyAlignment="1">
      <alignment horizontal="right" vertical="center" wrapText="1"/>
    </xf>
    <xf numFmtId="0" fontId="48" fillId="11" borderId="8" xfId="0" applyFont="1" applyFill="1" applyBorder="1" applyAlignment="1">
      <alignment horizontal="right" vertical="center" wrapText="1"/>
    </xf>
    <xf numFmtId="49" fontId="48" fillId="11" borderId="8" xfId="0" applyNumberFormat="1" applyFont="1" applyFill="1" applyBorder="1" applyAlignment="1">
      <alignment horizontal="right" vertical="center" wrapText="1"/>
    </xf>
    <xf numFmtId="168" fontId="48" fillId="11" borderId="8" xfId="0" applyNumberFormat="1" applyFont="1" applyFill="1" applyBorder="1" applyAlignment="1">
      <alignment horizontal="right" vertical="center" wrapText="1"/>
    </xf>
    <xf numFmtId="0" fontId="50" fillId="0" borderId="8" xfId="0" applyFont="1" applyBorder="1" applyAlignment="1">
      <alignment vertical="center" wrapText="1"/>
    </xf>
    <xf numFmtId="168" fontId="48" fillId="0" borderId="8" xfId="0" applyNumberFormat="1" applyFont="1" applyBorder="1" applyAlignment="1">
      <alignment horizontal="right" vertical="center" wrapText="1"/>
    </xf>
    <xf numFmtId="168" fontId="48" fillId="9" borderId="39" xfId="0" applyNumberFormat="1" applyFont="1" applyFill="1" applyBorder="1" applyAlignment="1">
      <alignment horizontal="right" vertical="center" wrapText="1"/>
    </xf>
    <xf numFmtId="0" fontId="48" fillId="11" borderId="6" xfId="0" applyFont="1" applyFill="1" applyBorder="1" applyAlignment="1">
      <alignment horizontal="right" vertical="center" wrapText="1"/>
    </xf>
    <xf numFmtId="49" fontId="48" fillId="11" borderId="6" xfId="0" applyNumberFormat="1" applyFont="1" applyFill="1" applyBorder="1" applyAlignment="1">
      <alignment horizontal="right" vertical="center" wrapText="1"/>
    </xf>
    <xf numFmtId="168" fontId="48" fillId="11" borderId="6" xfId="0" applyNumberFormat="1" applyFont="1" applyFill="1" applyBorder="1" applyAlignment="1">
      <alignment horizontal="right" vertical="center" wrapText="1"/>
    </xf>
    <xf numFmtId="0" fontId="48" fillId="11" borderId="0" xfId="0" applyFont="1" applyFill="1" applyAlignment="1">
      <alignment vertical="center" wrapText="1"/>
    </xf>
    <xf numFmtId="0" fontId="48" fillId="11" borderId="6" xfId="0" applyFont="1" applyFill="1" applyBorder="1" applyAlignment="1">
      <alignment vertical="center" wrapText="1"/>
    </xf>
    <xf numFmtId="0" fontId="48" fillId="0" borderId="0" xfId="0" applyFont="1" applyAlignment="1">
      <alignment vertical="center" wrapText="1"/>
    </xf>
    <xf numFmtId="168" fontId="48" fillId="0" borderId="0" xfId="0" applyNumberFormat="1" applyFont="1" applyAlignment="1">
      <alignment horizontal="right" vertical="center" wrapText="1"/>
    </xf>
    <xf numFmtId="14" fontId="48" fillId="11" borderId="0" xfId="0" applyNumberFormat="1" applyFont="1" applyFill="1" applyAlignment="1">
      <alignment horizontal="right" vertical="center" wrapText="1"/>
    </xf>
    <xf numFmtId="168" fontId="49" fillId="9" borderId="39" xfId="0" applyNumberFormat="1" applyFont="1" applyFill="1" applyBorder="1" applyAlignment="1">
      <alignment vertical="center" wrapText="1"/>
    </xf>
    <xf numFmtId="14" fontId="48" fillId="11" borderId="8" xfId="0" applyNumberFormat="1" applyFont="1" applyFill="1" applyBorder="1" applyAlignment="1">
      <alignment horizontal="right" vertical="center" wrapText="1"/>
    </xf>
    <xf numFmtId="168" fontId="49" fillId="0" borderId="39" xfId="0" applyNumberFormat="1" applyFont="1" applyBorder="1" applyAlignment="1">
      <alignment horizontal="right" vertical="center" wrapText="1"/>
    </xf>
    <xf numFmtId="14" fontId="48" fillId="11" borderId="6" xfId="0" applyNumberFormat="1" applyFont="1" applyFill="1" applyBorder="1" applyAlignment="1">
      <alignment horizontal="right" vertical="center" wrapText="1"/>
    </xf>
    <xf numFmtId="0" fontId="34" fillId="0" borderId="0" xfId="0" applyFont="1" applyAlignment="1">
      <alignment vertical="center" wrapText="1"/>
    </xf>
    <xf numFmtId="168" fontId="34" fillId="0" borderId="0" xfId="0" applyNumberFormat="1" applyFont="1" applyAlignment="1">
      <alignment horizontal="right" vertical="center" wrapText="1"/>
    </xf>
    <xf numFmtId="171" fontId="15" fillId="0" borderId="0" xfId="0" applyNumberFormat="1" applyFont="1" applyAlignment="1">
      <alignment vertical="center"/>
    </xf>
  </cellXfs>
  <cellStyles count="211">
    <cellStyle name="Comma" xfId="1" builtinId="3"/>
    <cellStyle name="Comma 10" xfId="78" xr:uid="{0DADBB4D-6AAA-4584-BCC8-E273D58F7EA4}"/>
    <cellStyle name="Comma 10 2" xfId="200" xr:uid="{394AAEA0-91AF-420F-AA7C-352C13A7F9B7}"/>
    <cellStyle name="Comma 10 3" xfId="162" xr:uid="{F440A29E-B7D8-4E06-BD82-FB53AE066264}"/>
    <cellStyle name="Comma 11" xfId="41" xr:uid="{2D3D6455-8329-42F6-922F-D523A07124D8}"/>
    <cellStyle name="Comma 12" xfId="89" xr:uid="{906BC006-A3D7-4EC4-AD70-42587FA9F1F6}"/>
    <cellStyle name="Comma 12 2" xfId="173" xr:uid="{4E23566E-3A5A-444D-AD5B-48F38A2A6E10}"/>
    <cellStyle name="Comma 12 3" xfId="131" xr:uid="{6B30E930-39F3-4057-87A5-BDFC072453EB}"/>
    <cellStyle name="Comma 13" xfId="120" xr:uid="{19AB5935-7C30-4F11-9F8A-C86F15B24664}"/>
    <cellStyle name="Comma 14" xfId="91" xr:uid="{A3EE630E-5DAA-4645-91B0-379127F6F360}"/>
    <cellStyle name="Comma 2" xfId="11" xr:uid="{AEF8A149-EF50-4E88-9F82-72E36CBB3ADA}"/>
    <cellStyle name="Comma 2 2" xfId="38" xr:uid="{D74998AF-B10F-4D64-B846-73374290D31D}"/>
    <cellStyle name="Comma 3" xfId="7" xr:uid="{5B6BC073-BD69-426E-B17D-C1661890267B}"/>
    <cellStyle name="Comma 3 10" xfId="119" xr:uid="{0B3DA7E7-76DE-4294-890B-2D0214A94454}"/>
    <cellStyle name="Comma 3 11" xfId="92" xr:uid="{B9B1D7C2-25DE-4317-B7D6-24F03A3E54F9}"/>
    <cellStyle name="Comma 3 2" xfId="19" xr:uid="{ACE9F94C-3767-495D-A863-91BF6C1291BA}"/>
    <cellStyle name="Comma 3 2 10" xfId="94" xr:uid="{588DE37B-B94F-4E50-87CD-2316AC95887D}"/>
    <cellStyle name="Comma 3 2 2" xfId="25" xr:uid="{0E67213F-5661-44AC-AA0E-F5D2680C9A1D}"/>
    <cellStyle name="Comma 3 2 2 2" xfId="68" xr:uid="{5129A90A-030C-4739-809F-1841512A70EC}"/>
    <cellStyle name="Comma 3 2 2 2 2" xfId="193" xr:uid="{1CBB799C-AC15-436B-9DEA-03128DF146F1}"/>
    <cellStyle name="Comma 3 2 2 2 3" xfId="155" xr:uid="{12E8E54E-FCA9-4F20-8471-FA04FC30876C}"/>
    <cellStyle name="Comma 3 2 2 2 4" xfId="113" xr:uid="{A6A97416-50FE-4333-9108-151E520FEAEF}"/>
    <cellStyle name="Comma 3 2 2 3" xfId="83" xr:uid="{6D50D8D7-E6CC-4CF5-81D4-9E274EF36309}"/>
    <cellStyle name="Comma 3 2 2 3 2" xfId="205" xr:uid="{406248F9-EEA1-4810-AC74-CDB491F67B20}"/>
    <cellStyle name="Comma 3 2 2 3 3" xfId="167" xr:uid="{B39078EF-09F0-4B4E-81D0-18F4D2C730FE}"/>
    <cellStyle name="Comma 3 2 2 4" xfId="139" xr:uid="{05C553BF-96E7-42F9-A195-B2F5DCA5D9A6}"/>
    <cellStyle name="Comma 3 2 2 5" xfId="180" xr:uid="{D6B6AD95-C31D-45A1-890E-F30F00BE8C90}"/>
    <cellStyle name="Comma 3 2 2 6" xfId="125" xr:uid="{D5E8379E-417C-4992-B256-3C2A7783F642}"/>
    <cellStyle name="Comma 3 2 2 7" xfId="98" xr:uid="{D4E2E6A1-6560-4D95-83B9-2779F60796DD}"/>
    <cellStyle name="Comma 3 2 3" xfId="29" xr:uid="{BE6BEFCD-C049-491A-85E8-737F3E3DDFB9}"/>
    <cellStyle name="Comma 3 2 3 2" xfId="72" xr:uid="{FE67CAC0-58AB-47BA-AFE7-AFB25C46012A}"/>
    <cellStyle name="Comma 3 2 3 2 2" xfId="197" xr:uid="{24C555BE-856F-4AF7-BA1A-03AD98F20494}"/>
    <cellStyle name="Comma 3 2 3 2 3" xfId="159" xr:uid="{E94E2366-A2C9-4FB1-B7ED-0D583674733A}"/>
    <cellStyle name="Comma 3 2 3 2 4" xfId="117" xr:uid="{59C15FE4-AEA1-4E8D-9B9E-37CACFF6B1FF}"/>
    <cellStyle name="Comma 3 2 3 3" xfId="87" xr:uid="{D092963B-5302-412F-AA55-D55BB9A05132}"/>
    <cellStyle name="Comma 3 2 3 3 2" xfId="209" xr:uid="{D957B157-2AF9-463E-A2D8-C8F778F4E0CC}"/>
    <cellStyle name="Comma 3 2 3 3 3" xfId="171" xr:uid="{CB90EF10-2350-449D-91F7-FF8597E577F9}"/>
    <cellStyle name="Comma 3 2 3 4" xfId="143" xr:uid="{5AE99D80-9682-44D2-8606-1C870495F441}"/>
    <cellStyle name="Comma 3 2 3 5" xfId="184" xr:uid="{7E0A8C27-610F-42A7-BA19-6071E9D1AB6A}"/>
    <cellStyle name="Comma 3 2 3 6" xfId="129" xr:uid="{03315A17-1FC9-4984-A853-7CA9924625E9}"/>
    <cellStyle name="Comma 3 2 3 7" xfId="102" xr:uid="{5EA5033F-17D8-4AE8-BE72-273D1CD4111F}"/>
    <cellStyle name="Comma 3 2 4" xfId="52" xr:uid="{0FA2B893-DB81-43D2-854B-3069C1BFC21E}"/>
    <cellStyle name="Comma 3 2 5" xfId="63" xr:uid="{36E207E9-DD7A-4210-A86B-A99944924F7B}"/>
    <cellStyle name="Comma 3 2 5 2" xfId="189" xr:uid="{EB23AA1D-E292-46E2-9E3B-A8229592F4F0}"/>
    <cellStyle name="Comma 3 2 5 3" xfId="151" xr:uid="{E8984E23-2E8C-4C0F-A8AF-4BA3BE1D2E4A}"/>
    <cellStyle name="Comma 3 2 5 4" xfId="109" xr:uid="{E631FA1F-FFA0-42E4-BA64-E7C28614655A}"/>
    <cellStyle name="Comma 3 2 6" xfId="79" xr:uid="{13E1E1DF-8E13-4A5F-AFED-4706C59390D4}"/>
    <cellStyle name="Comma 3 2 6 2" xfId="201" xr:uid="{EC0F262B-2EC3-4498-89C0-C25279B1A787}"/>
    <cellStyle name="Comma 3 2 6 3" xfId="163" xr:uid="{EB4D4770-D209-46C3-98C8-B323E4965316}"/>
    <cellStyle name="Comma 3 2 7" xfId="134" xr:uid="{3AF06812-FD8E-43BE-8380-2F4487688D8D}"/>
    <cellStyle name="Comma 3 2 8" xfId="176" xr:uid="{D269737C-5F1E-487E-BA71-9B72F15B12CC}"/>
    <cellStyle name="Comma 3 2 9" xfId="121" xr:uid="{8ABF33BF-7F24-4E85-BBE2-9DF8B7F891A1}"/>
    <cellStyle name="Comma 3 3" xfId="23" xr:uid="{3A79085F-027B-48CD-8DA4-BB38DF5803BA}"/>
    <cellStyle name="Comma 3 3 2" xfId="66" xr:uid="{B32D6672-E668-4D87-9754-A639A8103D3C}"/>
    <cellStyle name="Comma 3 3 2 2" xfId="191" xr:uid="{7CFB7DE0-D47F-4A35-A713-112B1933EC6D}"/>
    <cellStyle name="Comma 3 3 2 3" xfId="153" xr:uid="{FC39D97D-33C8-47E4-B535-A36117EEAA5B}"/>
    <cellStyle name="Comma 3 3 2 4" xfId="111" xr:uid="{A1988EDF-9A48-4626-81B6-43E3776121F6}"/>
    <cellStyle name="Comma 3 3 3" xfId="81" xr:uid="{60049910-D0EC-4E17-B270-72BD4872DAEE}"/>
    <cellStyle name="Comma 3 3 3 2" xfId="203" xr:uid="{A451AC88-6F2F-475E-863D-FC2903C7B375}"/>
    <cellStyle name="Comma 3 3 3 3" xfId="165" xr:uid="{9951A5D9-27CF-4871-B3AE-3705A8C5C051}"/>
    <cellStyle name="Comma 3 3 4" xfId="137" xr:uid="{DF99461F-2512-4601-95DB-DA6C578EB7A7}"/>
    <cellStyle name="Comma 3 3 5" xfId="178" xr:uid="{580C2041-A36F-463F-87D7-F36D9722EBFC}"/>
    <cellStyle name="Comma 3 3 6" xfId="123" xr:uid="{33EEF7E0-7CB6-4BC1-B9CD-CDA6FFFCA45B}"/>
    <cellStyle name="Comma 3 3 7" xfId="96" xr:uid="{99CCE21A-0ABE-4BA5-8EE8-AEAE2DDC51D0}"/>
    <cellStyle name="Comma 3 4" xfId="27" xr:uid="{8BC78D57-56A1-4AEC-BF94-4E397CFC3CA9}"/>
    <cellStyle name="Comma 3 4 2" xfId="70" xr:uid="{44607B23-B1FE-4199-9698-B80CD3BF42C2}"/>
    <cellStyle name="Comma 3 4 2 2" xfId="195" xr:uid="{C6DD9F09-6DE8-40D3-A66F-4D791D39586D}"/>
    <cellStyle name="Comma 3 4 2 3" xfId="157" xr:uid="{9F2298E7-B1FE-4468-8D31-CCF27C78C006}"/>
    <cellStyle name="Comma 3 4 2 4" xfId="115" xr:uid="{BA0CDFCE-750B-4A2F-A82F-19A8BE80160C}"/>
    <cellStyle name="Comma 3 4 3" xfId="85" xr:uid="{363FF159-5E9B-44B1-A6BB-BFCAA9FAB7D7}"/>
    <cellStyle name="Comma 3 4 3 2" xfId="207" xr:uid="{5037E75F-9048-437C-B9D5-5E1467B9FC0A}"/>
    <cellStyle name="Comma 3 4 3 3" xfId="169" xr:uid="{08134A2D-92E1-4C30-884C-46AB42D2BE70}"/>
    <cellStyle name="Comma 3 4 4" xfId="141" xr:uid="{BE9F1C02-40AF-463A-AE1D-17FC2A160CC5}"/>
    <cellStyle name="Comma 3 4 5" xfId="182" xr:uid="{E0BD402B-14CA-4FDD-B22F-49ACA60EFC9E}"/>
    <cellStyle name="Comma 3 4 6" xfId="127" xr:uid="{777C7F26-876C-44B3-877F-0B5C3C91844B}"/>
    <cellStyle name="Comma 3 4 7" xfId="100" xr:uid="{503DF454-83D2-4696-A01F-63D90586332F}"/>
    <cellStyle name="Comma 3 5" xfId="45" xr:uid="{B77B85C2-225C-4CA5-9493-DFB62754FE9E}"/>
    <cellStyle name="Comma 3 6" xfId="61" xr:uid="{D93B3657-220B-4657-B8A4-A42135360CD3}"/>
    <cellStyle name="Comma 3 6 2" xfId="187" xr:uid="{5FBEF456-658D-476B-B5AC-3977834C06B4}"/>
    <cellStyle name="Comma 3 6 3" xfId="149" xr:uid="{5AA7CD90-BEF5-4317-A581-01A956C8CD0C}"/>
    <cellStyle name="Comma 3 6 4" xfId="107" xr:uid="{F044AE89-6325-438F-97E0-380606B182B1}"/>
    <cellStyle name="Comma 3 7" xfId="77" xr:uid="{1B5B16FC-4D01-477F-9096-0244028FB3F7}"/>
    <cellStyle name="Comma 3 7 2" xfId="199" xr:uid="{503438E6-987E-489C-881F-12905064784A}"/>
    <cellStyle name="Comma 3 7 3" xfId="161" xr:uid="{D64C163D-57E9-4C9F-9BCD-A1517C2C8FC5}"/>
    <cellStyle name="Comma 3 8" xfId="132" xr:uid="{8AF9058B-4303-4FC1-A206-6BFA4E21F91A}"/>
    <cellStyle name="Comma 3 9" xfId="174" xr:uid="{C8F4BD37-799B-40DC-87C0-81157CE2724B}"/>
    <cellStyle name="Comma 4" xfId="21" xr:uid="{83CFF771-A72E-47AF-B2C7-57C60E095281}"/>
    <cellStyle name="Comma 4 10" xfId="95" xr:uid="{11E439FF-3DBB-415E-9FC3-474B02F31B94}"/>
    <cellStyle name="Comma 4 2" xfId="26" xr:uid="{E47FE45C-6D29-4A65-B402-2EDB0CC455D0}"/>
    <cellStyle name="Comma 4 2 2" xfId="69" xr:uid="{05C5195C-D5A1-4662-8341-666516FEB05E}"/>
    <cellStyle name="Comma 4 2 2 2" xfId="194" xr:uid="{617518AE-DC9C-4BC1-B06C-86FA37C9920A}"/>
    <cellStyle name="Comma 4 2 2 3" xfId="156" xr:uid="{24B87660-EC2F-41A1-B571-BDF68D479D4B}"/>
    <cellStyle name="Comma 4 2 2 4" xfId="114" xr:uid="{A1B973C5-87A0-456D-9F46-DBA04AAD62B5}"/>
    <cellStyle name="Comma 4 2 3" xfId="84" xr:uid="{EF608F0A-45C0-4606-846D-C8528BAAA060}"/>
    <cellStyle name="Comma 4 2 3 2" xfId="206" xr:uid="{959B8628-99B6-4F9B-AF1A-A31033A74812}"/>
    <cellStyle name="Comma 4 2 3 3" xfId="168" xr:uid="{98749733-029F-415C-9156-5BAADE37BD64}"/>
    <cellStyle name="Comma 4 2 4" xfId="140" xr:uid="{5473D23D-A033-415C-8778-2AB2AAD4EACB}"/>
    <cellStyle name="Comma 4 2 5" xfId="181" xr:uid="{CE4FD515-7794-44DA-AB7F-2084B3C44FDC}"/>
    <cellStyle name="Comma 4 2 6" xfId="126" xr:uid="{D7B6021B-A462-4D3F-BA1C-7E54ED46532E}"/>
    <cellStyle name="Comma 4 2 7" xfId="99" xr:uid="{3DE46004-D237-4616-81EF-32E1B995C7A4}"/>
    <cellStyle name="Comma 4 3" xfId="30" xr:uid="{E4A73FA0-A1E0-43BE-BEF5-DCA33C23522C}"/>
    <cellStyle name="Comma 4 3 2" xfId="73" xr:uid="{C4384112-8599-4997-A2DA-D08D39C5BD79}"/>
    <cellStyle name="Comma 4 3 2 2" xfId="198" xr:uid="{65B7CD4D-9A9B-477E-8AF7-C8D989031779}"/>
    <cellStyle name="Comma 4 3 2 3" xfId="160" xr:uid="{56565BA8-4C58-4616-A67F-1DAB9D40D843}"/>
    <cellStyle name="Comma 4 3 2 4" xfId="118" xr:uid="{DA94655C-E968-442E-8DDE-DFB0F9EA4432}"/>
    <cellStyle name="Comma 4 3 3" xfId="88" xr:uid="{1733D898-CF9C-40E3-87A3-7717F689936E}"/>
    <cellStyle name="Comma 4 3 3 2" xfId="210" xr:uid="{DFB54DB5-951E-4F80-B5EB-34D46F7D41FB}"/>
    <cellStyle name="Comma 4 3 3 3" xfId="172" xr:uid="{63B3DC46-F8EB-4DEE-9EAF-A67419FC992A}"/>
    <cellStyle name="Comma 4 3 4" xfId="144" xr:uid="{BA1BD3A6-90D1-475A-88F6-A7AABA9C0209}"/>
    <cellStyle name="Comma 4 3 5" xfId="185" xr:uid="{C8CC670A-E7EC-438C-A7BA-43C63484C198}"/>
    <cellStyle name="Comma 4 3 6" xfId="130" xr:uid="{28A7773E-EC7F-4193-B315-72F67213D073}"/>
    <cellStyle name="Comma 4 3 7" xfId="103" xr:uid="{2FABE79D-54D3-409A-9112-4F940E035F37}"/>
    <cellStyle name="Comma 4 4" xfId="48" xr:uid="{39149CF1-5267-4207-B6C9-FA44DA9E7C99}"/>
    <cellStyle name="Comma 4 4 2" xfId="186" xr:uid="{92FB8E8F-D43A-4B84-B896-7375D16CCA9B}"/>
    <cellStyle name="Comma 4 4 3" xfId="146" xr:uid="{7F58DE6D-4194-4602-B392-1D8D4F6894A3}"/>
    <cellStyle name="Comma 4 4 4" xfId="105" xr:uid="{39622A8F-2EA5-45D4-B5C3-3F975CE701B6}"/>
    <cellStyle name="Comma 4 5" xfId="64" xr:uid="{2B3B6950-9DBA-42E9-83FE-6AA26A0C8688}"/>
    <cellStyle name="Comma 4 5 2" xfId="190" xr:uid="{00A13764-D103-4241-A231-1E0F02AD8D29}"/>
    <cellStyle name="Comma 4 5 3" xfId="152" xr:uid="{8159E52B-A893-4326-BDBE-572BB700D704}"/>
    <cellStyle name="Comma 4 5 4" xfId="110" xr:uid="{E18064DA-5DB1-440D-9894-46ACE0AC420F}"/>
    <cellStyle name="Comma 4 6" xfId="80" xr:uid="{FC297A39-7F9A-4228-99F5-5CC449B4D60D}"/>
    <cellStyle name="Comma 4 6 2" xfId="202" xr:uid="{9A912D20-4464-4D0D-9B20-4348CF63BF30}"/>
    <cellStyle name="Comma 4 6 3" xfId="164" xr:uid="{B7A8791C-622F-440D-9BD7-4C15A25BBA4C}"/>
    <cellStyle name="Comma 4 7" xfId="135" xr:uid="{5F6E64FC-F707-425F-A16D-14EF86DC4D23}"/>
    <cellStyle name="Comma 4 8" xfId="177" xr:uid="{A070665C-F8A1-4DC5-90A8-D1221B1226F2}"/>
    <cellStyle name="Comma 4 9" xfId="122" xr:uid="{7F5C117B-9908-427D-8FD8-6FBFDEFF7A1E}"/>
    <cellStyle name="Comma 5" xfId="24" xr:uid="{C61F0A2F-4E85-4E51-BF2F-F4F83F75F072}"/>
    <cellStyle name="Comma 5 2" xfId="67" xr:uid="{165F3E0E-7B2A-4DA6-B879-A0E3D15C2538}"/>
    <cellStyle name="Comma 5 2 2" xfId="192" xr:uid="{2B9EC4E3-6FFC-41D7-A1B3-E5CF930B1FCC}"/>
    <cellStyle name="Comma 5 2 3" xfId="154" xr:uid="{E61DB4E3-AAD7-438B-87BC-01324D768BE9}"/>
    <cellStyle name="Comma 5 2 4" xfId="112" xr:uid="{DCAC5EEE-D8EC-4F76-A609-F4F16B002550}"/>
    <cellStyle name="Comma 5 3" xfId="82" xr:uid="{5826B6CA-6E4C-4DF2-B331-65B78BA3135B}"/>
    <cellStyle name="Comma 5 3 2" xfId="204" xr:uid="{637B1E5B-A115-434E-ADB3-717648F2841B}"/>
    <cellStyle name="Comma 5 3 3" xfId="166" xr:uid="{C6F3BDC1-55FC-4B8D-81D5-B30CFA1A5067}"/>
    <cellStyle name="Comma 5 4" xfId="138" xr:uid="{C3D8AC51-A5A0-4B9F-B8D7-049D2D75DBE4}"/>
    <cellStyle name="Comma 5 5" xfId="179" xr:uid="{37C21300-0A85-43EF-8488-A62A17018E47}"/>
    <cellStyle name="Comma 5 6" xfId="124" xr:uid="{A6D3283A-1C28-4A89-BD11-B014F812450A}"/>
    <cellStyle name="Comma 5 7" xfId="97" xr:uid="{DC57C800-B9D7-4A5D-83CB-6B5A74D45796}"/>
    <cellStyle name="Comma 6" xfId="28" xr:uid="{AFD2D128-FA16-4A9D-A19C-C9DB4135420A}"/>
    <cellStyle name="Comma 6 2" xfId="71" xr:uid="{40315699-05E9-4A64-BD3F-F26659C666F3}"/>
    <cellStyle name="Comma 6 2 2" xfId="196" xr:uid="{BCF628CD-99A2-4645-AF66-6831FB379AD3}"/>
    <cellStyle name="Comma 6 2 3" xfId="158" xr:uid="{738FB9C6-3D0F-44A7-880F-85DBCC82AF0D}"/>
    <cellStyle name="Comma 6 2 4" xfId="116" xr:uid="{F01037F6-3D30-423D-AA8F-CFF248F4951A}"/>
    <cellStyle name="Comma 6 3" xfId="86" xr:uid="{6A780656-C2E1-4C74-8B54-8A6764965761}"/>
    <cellStyle name="Comma 6 3 2" xfId="208" xr:uid="{BC05CEC7-13A5-43B1-92BC-68664E820A10}"/>
    <cellStyle name="Comma 6 3 3" xfId="170" xr:uid="{55BD7697-CAE5-4ADB-B427-49E372291AAC}"/>
    <cellStyle name="Comma 6 4" xfId="142" xr:uid="{C1483558-078C-445C-98FD-E08EA800A7B6}"/>
    <cellStyle name="Comma 6 5" xfId="183" xr:uid="{515EE7D7-BAEE-466B-BE8D-833365043D4A}"/>
    <cellStyle name="Comma 6 6" xfId="128" xr:uid="{559C7C67-8769-4E26-991D-350B53F1A853}"/>
    <cellStyle name="Comma 6 7" xfId="101" xr:uid="{94005E55-E51F-4BCF-A7B2-667FB26838F5}"/>
    <cellStyle name="Comma 7" xfId="16" xr:uid="{7CD7A01B-3C05-4F81-B995-32D2C63670B9}"/>
    <cellStyle name="Comma 7 2" xfId="175" xr:uid="{9EB13265-86B5-4448-B7F6-973149EA9522}"/>
    <cellStyle name="Comma 7 3" xfId="133" xr:uid="{F80B5F22-A71C-49BA-A122-0BD5EE2FD3AE}"/>
    <cellStyle name="Comma 7 4" xfId="93" xr:uid="{6A0CEB95-85A8-4236-ABF2-925B4B0B2D00}"/>
    <cellStyle name="Comma 8" xfId="32" xr:uid="{A791E96B-AB77-4297-AD06-C75F8DDB2E00}"/>
    <cellStyle name="Comma 9" xfId="62" xr:uid="{55CED02D-CF48-4C3B-AFB5-F422E4D41D58}"/>
    <cellStyle name="Comma 9 2" xfId="188" xr:uid="{FB43F02B-1D1B-49F3-9BC7-F90767E465C0}"/>
    <cellStyle name="Comma 9 3" xfId="150" xr:uid="{38926E4D-4D62-4A20-B3A5-EFB50C5E46BD}"/>
    <cellStyle name="Comma 9 4" xfId="108" xr:uid="{02623E53-A59A-47CE-BE72-080EE6EE232D}"/>
    <cellStyle name="Hyperlink 2" xfId="46" xr:uid="{E19FF33E-2506-4458-8656-6DA4ADEBE642}"/>
    <cellStyle name="Hyperlink 2 2" xfId="53" xr:uid="{8693686A-7394-48E5-9843-D844F073C5D2}"/>
    <cellStyle name="Hyperlink 3" xfId="54" xr:uid="{AB5F2B5F-CCB9-4A9A-B34B-63C3280C3D6F}"/>
    <cellStyle name="Normal" xfId="0" builtinId="0"/>
    <cellStyle name="Normal 10" xfId="49" xr:uid="{D6CC1611-BD5D-46A7-AD60-0970D5937C7F}"/>
    <cellStyle name="Normal 10 2" xfId="55" xr:uid="{CEA45A08-DE99-480E-BB0D-05253C4D09B1}"/>
    <cellStyle name="Normal 10 3" xfId="75" xr:uid="{70A53564-9BF6-4889-9F84-ED9DCB861C71}"/>
    <cellStyle name="Normal 10 4" xfId="147" xr:uid="{CCFA0C65-3B23-46FB-BA2B-3A8283B4E769}"/>
    <cellStyle name="Normal 11" xfId="57" xr:uid="{B9770801-1E54-4C3A-A652-908130316F30}"/>
    <cellStyle name="Normal 11 2" xfId="76" xr:uid="{88231E05-6BE1-44CE-AFD6-13968E8D0CC3}"/>
    <cellStyle name="Normal 11 3" xfId="148" xr:uid="{5F66ADB2-DF6E-45CE-A37B-AC4FF5192C9D}"/>
    <cellStyle name="Normal 12" xfId="59" xr:uid="{B1C3D404-1229-4209-9255-D7411260C2AA}"/>
    <cellStyle name="Normal 13" xfId="60" xr:uid="{CAD6D474-C126-4CD0-A44D-1AB83F87A282}"/>
    <cellStyle name="Normal 14" xfId="31" xr:uid="{B2C9E2AC-B047-4697-86E4-19FE11D2D08C}"/>
    <cellStyle name="Normal 14 2" xfId="106" xr:uid="{C24D1094-9680-4322-9A17-C2ED30105533}"/>
    <cellStyle name="Normal 14 3" xfId="104" xr:uid="{0C703E72-8924-4209-A57C-82ED841CD90E}"/>
    <cellStyle name="Normal 15" xfId="90" xr:uid="{F99B1893-75B1-456A-B8F8-62DE175AE69D}"/>
    <cellStyle name="Normal 2" xfId="2" xr:uid="{6C730D96-E33E-40A1-9155-F8FA645C123E}"/>
    <cellStyle name="Normal 2 2" xfId="9" xr:uid="{E94F8840-C45C-4850-A168-0D8A44EBE71A}"/>
    <cellStyle name="Normal 2 2 2" xfId="40" xr:uid="{B965DBEF-F5DD-48A0-8109-23ADC8EB0874}"/>
    <cellStyle name="Normal 2 3" xfId="15" xr:uid="{9C488082-8AC1-418A-A8AE-51BB65F66248}"/>
    <cellStyle name="Normal 3" xfId="3" xr:uid="{510BBF58-07FF-4EE3-8E3F-57277F34D49F}"/>
    <cellStyle name="Normal 3 2" xfId="12" xr:uid="{BA79CC75-3EDF-4B1A-99EA-6B6172A85444}"/>
    <cellStyle name="Normal 3 3" xfId="17" xr:uid="{2A394273-A61C-462C-880B-FFC3AE0A003A}"/>
    <cellStyle name="Normal 3 4" xfId="33" xr:uid="{E0431827-D377-4CBF-B772-BF104714595F}"/>
    <cellStyle name="Normal 4" xfId="4" xr:uid="{0067BDF4-FA13-45C8-9874-1E0248680F05}"/>
    <cellStyle name="Normal 4 2" xfId="14" xr:uid="{9159D3C0-CAC0-4CC0-A2EF-8D1AC8EF880A}"/>
    <cellStyle name="Normal 4 3" xfId="35" xr:uid="{474B65BF-2FBB-41B3-B6C5-727E83B2A051}"/>
    <cellStyle name="Normal 5" xfId="5" xr:uid="{A664A041-3BDD-47D2-95E2-1C518B78A130}"/>
    <cellStyle name="Normal 5 2" xfId="18" xr:uid="{7B4C1D33-7376-49FE-97B6-00D914D1EF1A}"/>
    <cellStyle name="Normal 5 3" xfId="37" xr:uid="{5E97199A-CE2D-4666-B91B-5D98B911748C}"/>
    <cellStyle name="Normal 6" xfId="6" xr:uid="{BEDA68B6-44AB-4C6B-BE7E-2191860CF62B}"/>
    <cellStyle name="Normal 6 2" xfId="44" xr:uid="{593D3D65-1506-4DF8-967B-93B00B8AA735}"/>
    <cellStyle name="Normal 7" xfId="13" xr:uid="{9C981171-B9E2-4BC6-83B4-8CA2E70CA99B}"/>
    <cellStyle name="Normal 7 2" xfId="20" xr:uid="{591F40ED-7609-4622-8EC6-199B5ED5F0E9}"/>
    <cellStyle name="Normal 7 3" xfId="42" xr:uid="{A2589D11-E47B-4059-A790-3E9700F06F45}"/>
    <cellStyle name="Normal 8" xfId="22" xr:uid="{13F7DE79-73C0-45D2-B8BB-B8643957C38C}"/>
    <cellStyle name="Normal 8 2" xfId="43" xr:uid="{CB7242C0-EB2B-45D4-A7A5-FB95DF8C85F4}"/>
    <cellStyle name="Normal 8 3" xfId="65" xr:uid="{44385C47-6913-4238-8762-619A41C2FF7E}"/>
    <cellStyle name="Normal 8 4" xfId="136" xr:uid="{8BFE1E67-224C-463C-851B-D516159C6255}"/>
    <cellStyle name="Normal 9" xfId="47" xr:uid="{5DC5EF5E-F79A-459B-B8EE-4C6CAFF2572A}"/>
    <cellStyle name="Normal 9 2" xfId="51" xr:uid="{A5CD8BD1-7970-4819-B85E-4E034C3D9F2D}"/>
    <cellStyle name="Normal 9 3" xfId="74" xr:uid="{9E4892BC-95C3-4574-8776-816F023202F8}"/>
    <cellStyle name="Normal 9 4" xfId="145" xr:uid="{45CF452B-8AEA-4F1A-B6D1-32CD3E3C8A9F}"/>
    <cellStyle name="Percent 16" xfId="58" xr:uid="{743645B8-7B36-4AE4-9708-A307F08B1A1D}"/>
    <cellStyle name="Percent 2" xfId="10" xr:uid="{AABF099A-F42B-4DFA-A4F9-960571287A1B}"/>
    <cellStyle name="Percent 2 2" xfId="36" xr:uid="{FE666F4E-E95F-476A-97DD-A980FD979E43}"/>
    <cellStyle name="Percent 3" xfId="8" xr:uid="{23ADBD6D-9E57-4FF0-AD45-06A8749F744B}"/>
    <cellStyle name="Percent 3 2" xfId="39" xr:uid="{7FE351EF-B99C-4920-A816-A016DEC6B699}"/>
    <cellStyle name="Percent 4" xfId="50" xr:uid="{5580B3EE-A086-41FC-9F4B-5D86BC6FFEE1}"/>
    <cellStyle name="Percent 4 2" xfId="56" xr:uid="{78A323B8-A244-4544-AA81-91103ABE2F62}"/>
    <cellStyle name="Percent 5" xfId="34" xr:uid="{5DE57A58-CB38-45E3-A8FF-5B5E5545AA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6A7E9-4978-4A0F-861D-EC07AFF5443C}">
  <sheetPr>
    <tabColor rgb="FF92D050"/>
  </sheetPr>
  <dimension ref="A1:J39"/>
  <sheetViews>
    <sheetView showGridLines="0" tabSelected="1" zoomScale="85" zoomScaleNormal="85" workbookViewId="0">
      <selection activeCell="A2" sqref="A2"/>
    </sheetView>
  </sheetViews>
  <sheetFormatPr defaultRowHeight="14.4" x14ac:dyDescent="0.3"/>
  <cols>
    <col min="1" max="1" width="43" customWidth="1"/>
    <col min="2" max="2" width="43" style="102" customWidth="1"/>
    <col min="3" max="3" width="11.33203125" customWidth="1"/>
    <col min="4" max="5" width="12.44140625" customWidth="1"/>
    <col min="6" max="6" width="12.5546875" customWidth="1"/>
    <col min="7" max="7" width="13.44140625" customWidth="1"/>
    <col min="8" max="8" width="12.44140625" customWidth="1"/>
  </cols>
  <sheetData>
    <row r="1" spans="1:10" s="111" customFormat="1" ht="44.25" customHeight="1" x14ac:dyDescent="0.3">
      <c r="A1" s="124" t="s">
        <v>432</v>
      </c>
      <c r="B1" s="124" t="s">
        <v>433</v>
      </c>
    </row>
    <row r="2" spans="1:10" ht="18" x14ac:dyDescent="0.3">
      <c r="A2" s="93" t="s">
        <v>0</v>
      </c>
      <c r="B2" s="93" t="s">
        <v>1</v>
      </c>
    </row>
    <row r="3" spans="1:10" ht="14.4" customHeight="1" x14ac:dyDescent="0.3">
      <c r="A3" s="97"/>
      <c r="B3" s="97"/>
      <c r="C3" s="97"/>
      <c r="D3" s="97" t="s">
        <v>471</v>
      </c>
      <c r="E3" s="97" t="s">
        <v>472</v>
      </c>
      <c r="F3" s="97" t="s">
        <v>473</v>
      </c>
      <c r="G3" s="97" t="s">
        <v>474</v>
      </c>
      <c r="H3" s="97" t="s">
        <v>475</v>
      </c>
      <c r="I3" s="203" t="s">
        <v>2</v>
      </c>
      <c r="J3" s="203" t="s">
        <v>2</v>
      </c>
    </row>
    <row r="4" spans="1:10" x14ac:dyDescent="0.3">
      <c r="A4" s="97"/>
      <c r="B4" s="97"/>
      <c r="C4" s="97"/>
      <c r="D4" s="105" t="s">
        <v>476</v>
      </c>
      <c r="E4" s="105" t="s">
        <v>477</v>
      </c>
      <c r="F4" s="105" t="s">
        <v>478</v>
      </c>
      <c r="G4" s="105" t="s">
        <v>445</v>
      </c>
      <c r="H4" s="105" t="s">
        <v>447</v>
      </c>
      <c r="I4" s="203"/>
      <c r="J4" s="203" t="s">
        <v>3</v>
      </c>
    </row>
    <row r="5" spans="1:10" x14ac:dyDescent="0.3">
      <c r="A5" s="239" t="s">
        <v>4</v>
      </c>
      <c r="B5" s="239" t="s">
        <v>5</v>
      </c>
      <c r="C5" s="100" t="s">
        <v>6</v>
      </c>
      <c r="D5" s="346">
        <v>12.2</v>
      </c>
      <c r="E5" s="346">
        <v>10.9</v>
      </c>
      <c r="F5" s="346">
        <v>7.8</v>
      </c>
      <c r="G5" s="346">
        <v>7.3</v>
      </c>
      <c r="H5" s="347">
        <v>8.5802439999999986</v>
      </c>
      <c r="I5" s="348">
        <v>1.2802439999999988</v>
      </c>
      <c r="J5" s="339" t="s">
        <v>506</v>
      </c>
    </row>
    <row r="6" spans="1:10" x14ac:dyDescent="0.3">
      <c r="A6" s="240" t="s">
        <v>7</v>
      </c>
      <c r="B6" s="240" t="s">
        <v>8</v>
      </c>
      <c r="C6" s="121" t="s">
        <v>6</v>
      </c>
      <c r="D6" s="349">
        <v>5.3</v>
      </c>
      <c r="E6" s="349">
        <v>3.6</v>
      </c>
      <c r="F6" s="349">
        <v>3.3</v>
      </c>
      <c r="G6" s="349">
        <v>4.2</v>
      </c>
      <c r="H6" s="350">
        <v>3.7750309999999998</v>
      </c>
      <c r="I6" s="351">
        <v>-0.42496900000000037</v>
      </c>
      <c r="J6" s="316" t="s">
        <v>479</v>
      </c>
    </row>
    <row r="7" spans="1:10" ht="28.8" x14ac:dyDescent="0.3">
      <c r="A7" s="240" t="s">
        <v>500</v>
      </c>
      <c r="B7" s="240" t="s">
        <v>501</v>
      </c>
      <c r="C7" s="121" t="s">
        <v>6</v>
      </c>
      <c r="D7" s="352">
        <v>5.7</v>
      </c>
      <c r="E7" s="352">
        <v>7.6</v>
      </c>
      <c r="F7" s="352">
        <v>8.1</v>
      </c>
      <c r="G7" s="352">
        <v>11.1</v>
      </c>
      <c r="H7" s="353">
        <v>9.3237000000000005</v>
      </c>
      <c r="I7" s="354">
        <v>-1.7762999999999991</v>
      </c>
      <c r="J7" s="355" t="s">
        <v>480</v>
      </c>
    </row>
    <row r="8" spans="1:10" ht="28.8" x14ac:dyDescent="0.3">
      <c r="A8" s="241" t="s">
        <v>9</v>
      </c>
      <c r="B8" s="182" t="s">
        <v>10</v>
      </c>
      <c r="C8" s="182" t="s">
        <v>6</v>
      </c>
      <c r="D8" s="356">
        <v>11.5</v>
      </c>
      <c r="E8" s="356">
        <v>6.8</v>
      </c>
      <c r="F8" s="357">
        <v>3.3</v>
      </c>
      <c r="G8" s="357">
        <v>6.8</v>
      </c>
      <c r="H8" s="358">
        <v>6.9597569999999997</v>
      </c>
      <c r="I8" s="359">
        <v>0.15975699999999993</v>
      </c>
      <c r="J8" s="360" t="s">
        <v>481</v>
      </c>
    </row>
    <row r="9" spans="1:10" x14ac:dyDescent="0.3">
      <c r="A9" s="239" t="s">
        <v>11</v>
      </c>
      <c r="B9" s="239" t="s">
        <v>12</v>
      </c>
      <c r="C9" s="103" t="s">
        <v>13</v>
      </c>
      <c r="D9" s="306">
        <v>18675</v>
      </c>
      <c r="E9" s="307">
        <v>15780</v>
      </c>
      <c r="F9" s="307">
        <v>15739</v>
      </c>
      <c r="G9" s="307">
        <v>29730</v>
      </c>
      <c r="H9" s="308">
        <v>26304</v>
      </c>
      <c r="I9" s="309">
        <v>-3426</v>
      </c>
      <c r="J9" s="310" t="s">
        <v>482</v>
      </c>
    </row>
    <row r="10" spans="1:10" x14ac:dyDescent="0.3">
      <c r="A10" s="240" t="s">
        <v>14</v>
      </c>
      <c r="B10" s="240" t="s">
        <v>14</v>
      </c>
      <c r="C10" s="122" t="s">
        <v>13</v>
      </c>
      <c r="D10" s="311">
        <v>13232</v>
      </c>
      <c r="E10" s="312">
        <v>9978</v>
      </c>
      <c r="F10" s="311">
        <v>10184</v>
      </c>
      <c r="G10" s="313">
        <v>23397</v>
      </c>
      <c r="H10" s="314">
        <v>20222</v>
      </c>
      <c r="I10" s="315">
        <v>-3175</v>
      </c>
      <c r="J10" s="316" t="s">
        <v>483</v>
      </c>
    </row>
    <row r="11" spans="1:10" x14ac:dyDescent="0.3">
      <c r="A11" s="240" t="s">
        <v>15</v>
      </c>
      <c r="B11" s="240" t="s">
        <v>16</v>
      </c>
      <c r="C11" s="122" t="s">
        <v>13</v>
      </c>
      <c r="D11" s="311">
        <v>8796</v>
      </c>
      <c r="E11" s="312">
        <v>5434</v>
      </c>
      <c r="F11" s="311">
        <v>5164</v>
      </c>
      <c r="G11" s="313">
        <v>18307</v>
      </c>
      <c r="H11" s="314">
        <v>15669</v>
      </c>
      <c r="I11" s="315">
        <v>-2638</v>
      </c>
      <c r="J11" s="316" t="s">
        <v>483</v>
      </c>
    </row>
    <row r="12" spans="1:10" x14ac:dyDescent="0.3">
      <c r="A12" s="240" t="s">
        <v>17</v>
      </c>
      <c r="B12" s="240" t="s">
        <v>18</v>
      </c>
      <c r="C12" s="122" t="s">
        <v>13</v>
      </c>
      <c r="D12" s="311">
        <v>484214</v>
      </c>
      <c r="E12" s="312">
        <v>449741</v>
      </c>
      <c r="F12" s="311">
        <v>466798</v>
      </c>
      <c r="G12" s="313">
        <v>482509</v>
      </c>
      <c r="H12" s="314">
        <v>490647</v>
      </c>
      <c r="I12" s="315">
        <v>8138</v>
      </c>
      <c r="J12" s="316" t="s">
        <v>481</v>
      </c>
    </row>
    <row r="13" spans="1:10" x14ac:dyDescent="0.3">
      <c r="A13" s="240" t="s">
        <v>19</v>
      </c>
      <c r="B13" s="240" t="s">
        <v>20</v>
      </c>
      <c r="C13" s="122" t="s">
        <v>13</v>
      </c>
      <c r="D13" s="312">
        <v>3911</v>
      </c>
      <c r="E13" s="312">
        <v>3134</v>
      </c>
      <c r="F13" s="311">
        <v>5961</v>
      </c>
      <c r="G13" s="313">
        <v>3518</v>
      </c>
      <c r="H13" s="314">
        <v>5371</v>
      </c>
      <c r="I13" s="315">
        <v>1853</v>
      </c>
      <c r="J13" s="317" t="s">
        <v>484</v>
      </c>
    </row>
    <row r="14" spans="1:10" x14ac:dyDescent="0.3">
      <c r="A14" s="182" t="s">
        <v>21</v>
      </c>
      <c r="B14" s="182" t="s">
        <v>22</v>
      </c>
      <c r="C14" s="104" t="s">
        <v>13</v>
      </c>
      <c r="D14" s="340">
        <v>4391</v>
      </c>
      <c r="E14" s="341">
        <v>4449</v>
      </c>
      <c r="F14" s="342">
        <v>4505</v>
      </c>
      <c r="G14" s="343">
        <v>4512</v>
      </c>
      <c r="H14" s="344">
        <v>4319</v>
      </c>
      <c r="I14" s="345">
        <v>-193</v>
      </c>
      <c r="J14" s="333" t="s">
        <v>485</v>
      </c>
    </row>
    <row r="15" spans="1:10" x14ac:dyDescent="0.3">
      <c r="A15" s="239" t="s">
        <v>23</v>
      </c>
      <c r="B15" s="239" t="s">
        <v>24</v>
      </c>
      <c r="C15" s="100" t="s">
        <v>3</v>
      </c>
      <c r="D15" s="335">
        <v>0.71</v>
      </c>
      <c r="E15" s="335">
        <v>0.63</v>
      </c>
      <c r="F15" s="335">
        <v>0.65</v>
      </c>
      <c r="G15" s="336">
        <v>0.79</v>
      </c>
      <c r="H15" s="337">
        <v>0.77</v>
      </c>
      <c r="I15" s="338">
        <v>-2.0000000000000018</v>
      </c>
      <c r="J15" s="339"/>
    </row>
    <row r="16" spans="1:10" x14ac:dyDescent="0.3">
      <c r="A16" s="240" t="s">
        <v>25</v>
      </c>
      <c r="B16" s="240" t="s">
        <v>26</v>
      </c>
      <c r="C16" s="121" t="s">
        <v>3</v>
      </c>
      <c r="D16" s="318">
        <v>0.47</v>
      </c>
      <c r="E16" s="318">
        <v>0.34</v>
      </c>
      <c r="F16" s="318">
        <v>0.33</v>
      </c>
      <c r="G16" s="319">
        <v>0.62</v>
      </c>
      <c r="H16" s="320">
        <v>0.6</v>
      </c>
      <c r="I16" s="321">
        <v>-2.0000000000000018</v>
      </c>
      <c r="J16" s="316"/>
    </row>
    <row r="17" spans="1:10" x14ac:dyDescent="0.3">
      <c r="A17" s="240" t="s">
        <v>27</v>
      </c>
      <c r="B17" s="240" t="s">
        <v>28</v>
      </c>
      <c r="C17" s="121" t="s">
        <v>3</v>
      </c>
      <c r="D17" s="322">
        <v>2.1000000000000001E-2</v>
      </c>
      <c r="E17" s="322">
        <v>1.6E-2</v>
      </c>
      <c r="F17" s="322">
        <v>1.4999999999999999E-2</v>
      </c>
      <c r="G17" s="323">
        <v>5.3999999999999999E-2</v>
      </c>
      <c r="H17" s="324">
        <v>4.5999999999999999E-2</v>
      </c>
      <c r="I17" s="321">
        <v>-0.8</v>
      </c>
      <c r="J17" s="316"/>
    </row>
    <row r="18" spans="1:10" x14ac:dyDescent="0.3">
      <c r="A18" s="240" t="s">
        <v>29</v>
      </c>
      <c r="B18" s="240" t="s">
        <v>30</v>
      </c>
      <c r="C18" s="121" t="s">
        <v>3</v>
      </c>
      <c r="D18" s="318">
        <v>0.85</v>
      </c>
      <c r="E18" s="318">
        <v>0.75</v>
      </c>
      <c r="F18" s="318">
        <v>0.73</v>
      </c>
      <c r="G18" s="319">
        <v>0.72</v>
      </c>
      <c r="H18" s="320">
        <v>0.71</v>
      </c>
      <c r="I18" s="321">
        <v>-1.0000000000000009</v>
      </c>
      <c r="J18" s="316"/>
    </row>
    <row r="19" spans="1:10" x14ac:dyDescent="0.3">
      <c r="A19" s="240" t="s">
        <v>32</v>
      </c>
      <c r="B19" s="240" t="s">
        <v>33</v>
      </c>
      <c r="C19" s="121" t="s">
        <v>34</v>
      </c>
      <c r="D19" s="325">
        <v>0.4</v>
      </c>
      <c r="E19" s="325">
        <v>2.9</v>
      </c>
      <c r="F19" s="325">
        <v>2.5</v>
      </c>
      <c r="G19" s="326">
        <v>0.8</v>
      </c>
      <c r="H19" s="327">
        <v>0.4</v>
      </c>
      <c r="I19" s="328">
        <v>-0.4</v>
      </c>
      <c r="J19" s="329">
        <v>-0.5</v>
      </c>
    </row>
    <row r="20" spans="1:10" x14ac:dyDescent="0.3">
      <c r="A20" s="182" t="s">
        <v>35</v>
      </c>
      <c r="B20" s="182" t="s">
        <v>36</v>
      </c>
      <c r="C20" s="101" t="s">
        <v>34</v>
      </c>
      <c r="D20" s="330">
        <v>8.9</v>
      </c>
      <c r="E20" s="331">
        <v>2.7</v>
      </c>
      <c r="F20" s="331">
        <v>2.6</v>
      </c>
      <c r="G20" s="331">
        <v>4.0999999999999996</v>
      </c>
      <c r="H20" s="332">
        <v>4.2</v>
      </c>
      <c r="I20" s="330">
        <v>0.10000000000000053</v>
      </c>
      <c r="J20" s="333">
        <v>0.02</v>
      </c>
    </row>
    <row r="21" spans="1:10" ht="15" thickBot="1" x14ac:dyDescent="0.35">
      <c r="A21" s="242" t="s">
        <v>37</v>
      </c>
      <c r="B21" s="242" t="s">
        <v>38</v>
      </c>
      <c r="C21" s="243" t="s">
        <v>470</v>
      </c>
      <c r="D21" s="302">
        <v>335</v>
      </c>
      <c r="E21" s="302">
        <v>353</v>
      </c>
      <c r="F21" s="302">
        <v>363</v>
      </c>
      <c r="G21" s="302">
        <v>358</v>
      </c>
      <c r="H21" s="303">
        <v>365</v>
      </c>
      <c r="I21" s="304">
        <v>7</v>
      </c>
      <c r="J21" s="305">
        <v>0.02</v>
      </c>
    </row>
    <row r="22" spans="1:10" ht="28.2" thickTop="1" x14ac:dyDescent="0.3">
      <c r="A22" s="206" t="s">
        <v>39</v>
      </c>
      <c r="B22" s="206" t="s">
        <v>40</v>
      </c>
      <c r="C22" s="165"/>
      <c r="D22" s="166"/>
      <c r="E22" s="166"/>
      <c r="F22" s="167"/>
      <c r="G22" s="167"/>
      <c r="H22" s="168"/>
      <c r="I22" s="205"/>
      <c r="J22" s="204"/>
    </row>
    <row r="23" spans="1:10" ht="27.6" x14ac:dyDescent="0.3">
      <c r="A23" s="206" t="s">
        <v>502</v>
      </c>
      <c r="B23" s="206" t="s">
        <v>503</v>
      </c>
      <c r="C23" s="100"/>
      <c r="D23" s="234"/>
      <c r="E23" s="234"/>
      <c r="F23" s="235"/>
      <c r="G23" s="235"/>
      <c r="H23" s="236"/>
      <c r="I23" s="237"/>
      <c r="J23" s="238"/>
    </row>
    <row r="24" spans="1:10" ht="27.6" x14ac:dyDescent="0.3">
      <c r="A24" s="206" t="s">
        <v>41</v>
      </c>
      <c r="B24" s="206" t="s">
        <v>42</v>
      </c>
      <c r="C24" s="107"/>
    </row>
    <row r="25" spans="1:10" x14ac:dyDescent="0.3">
      <c r="A25" s="206"/>
      <c r="B25" s="106"/>
      <c r="C25" s="107"/>
    </row>
    <row r="26" spans="1:10" x14ac:dyDescent="0.3">
      <c r="A26" s="106" t="s">
        <v>43</v>
      </c>
      <c r="B26" s="106" t="s">
        <v>44</v>
      </c>
      <c r="C26" s="107"/>
    </row>
    <row r="27" spans="1:10" x14ac:dyDescent="0.3">
      <c r="A27" s="106" t="s">
        <v>45</v>
      </c>
      <c r="B27" s="106" t="s">
        <v>46</v>
      </c>
      <c r="C27" s="107" t="s">
        <v>47</v>
      </c>
    </row>
    <row r="28" spans="1:10" x14ac:dyDescent="0.3">
      <c r="A28" s="106" t="s">
        <v>48</v>
      </c>
      <c r="B28" s="106" t="s">
        <v>49</v>
      </c>
      <c r="C28" s="107" t="s">
        <v>50</v>
      </c>
    </row>
    <row r="29" spans="1:10" x14ac:dyDescent="0.3">
      <c r="A29" s="106" t="s">
        <v>51</v>
      </c>
      <c r="B29" s="106" t="s">
        <v>52</v>
      </c>
      <c r="C29" s="107" t="s">
        <v>53</v>
      </c>
    </row>
    <row r="31" spans="1:10" ht="18" x14ac:dyDescent="0.3">
      <c r="A31" s="93" t="s">
        <v>54</v>
      </c>
      <c r="B31" s="93" t="s">
        <v>55</v>
      </c>
    </row>
    <row r="32" spans="1:10" ht="26.25" customHeight="1" x14ac:dyDescent="0.3">
      <c r="A32" s="96"/>
      <c r="B32" s="96"/>
      <c r="C32" s="96" t="s">
        <v>487</v>
      </c>
      <c r="D32" s="96" t="s">
        <v>486</v>
      </c>
      <c r="E32" s="108" t="s">
        <v>2</v>
      </c>
      <c r="F32" s="108" t="s">
        <v>56</v>
      </c>
    </row>
    <row r="33" spans="1:6" x14ac:dyDescent="0.3">
      <c r="A33" s="109"/>
      <c r="B33" s="112"/>
      <c r="C33" s="113" t="s">
        <v>57</v>
      </c>
      <c r="D33" s="113" t="s">
        <v>58</v>
      </c>
      <c r="E33" s="114"/>
      <c r="F33" s="114"/>
    </row>
    <row r="34" spans="1:6" s="110" customFormat="1" x14ac:dyDescent="0.3">
      <c r="A34" s="115" t="s">
        <v>59</v>
      </c>
      <c r="B34" s="116" t="s">
        <v>60</v>
      </c>
      <c r="C34" s="244">
        <v>26303.97638</v>
      </c>
      <c r="D34" s="244">
        <v>29729.405310000002</v>
      </c>
      <c r="E34" s="245">
        <v>-3425</v>
      </c>
      <c r="F34" s="249" t="s">
        <v>482</v>
      </c>
    </row>
    <row r="35" spans="1:6" x14ac:dyDescent="0.3">
      <c r="A35" s="117" t="s">
        <v>61</v>
      </c>
      <c r="B35" s="118" t="s">
        <v>14</v>
      </c>
      <c r="C35" s="246">
        <v>20222.396050000003</v>
      </c>
      <c r="D35" s="246">
        <v>23396.52953</v>
      </c>
      <c r="E35" s="207">
        <v>-3175</v>
      </c>
      <c r="F35" s="250" t="s">
        <v>483</v>
      </c>
    </row>
    <row r="36" spans="1:6" s="110" customFormat="1" x14ac:dyDescent="0.3">
      <c r="A36" s="115" t="s">
        <v>62</v>
      </c>
      <c r="B36" s="116" t="s">
        <v>16</v>
      </c>
      <c r="C36" s="244">
        <v>15668.803890000001</v>
      </c>
      <c r="D36" s="244">
        <v>18306.93894</v>
      </c>
      <c r="E36" s="245">
        <v>-2638</v>
      </c>
      <c r="F36" s="249" t="s">
        <v>483</v>
      </c>
    </row>
    <row r="37" spans="1:6" x14ac:dyDescent="0.3">
      <c r="A37" s="117" t="s">
        <v>63</v>
      </c>
      <c r="B37" s="118" t="s">
        <v>18</v>
      </c>
      <c r="C37" s="246">
        <v>490646.98600000003</v>
      </c>
      <c r="D37" s="246">
        <v>482508.64265999984</v>
      </c>
      <c r="E37" s="207">
        <v>8138</v>
      </c>
      <c r="F37" s="250" t="s">
        <v>481</v>
      </c>
    </row>
    <row r="38" spans="1:6" ht="15" thickBot="1" x14ac:dyDescent="0.35">
      <c r="A38" s="119" t="s">
        <v>19</v>
      </c>
      <c r="B38" s="120" t="s">
        <v>20</v>
      </c>
      <c r="C38" s="247">
        <v>5370.6225200000008</v>
      </c>
      <c r="D38" s="247">
        <v>3518.4327000000003</v>
      </c>
      <c r="E38" s="208">
        <v>1853</v>
      </c>
      <c r="F38" s="251" t="s">
        <v>484</v>
      </c>
    </row>
    <row r="39" spans="1:6" ht="15" thickTop="1" x14ac:dyDescent="0.3"/>
  </sheetData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6A51D-5E9D-4017-B5FE-8D9026A2867F}">
  <sheetPr>
    <tabColor rgb="FF92D050"/>
  </sheetPr>
  <dimension ref="A1:E27"/>
  <sheetViews>
    <sheetView showGridLines="0" zoomScale="70" zoomScaleNormal="70" workbookViewId="0">
      <selection activeCell="C21" sqref="C21"/>
    </sheetView>
  </sheetViews>
  <sheetFormatPr defaultColWidth="8.88671875" defaultRowHeight="14.4" x14ac:dyDescent="0.3"/>
  <cols>
    <col min="1" max="1" width="43.109375" style="80" customWidth="1"/>
    <col min="2" max="2" width="43" style="80" customWidth="1"/>
    <col min="3" max="3" width="10.5546875" style="80" customWidth="1"/>
    <col min="4" max="4" width="15.88671875" style="80" customWidth="1"/>
    <col min="5" max="5" width="16.44140625" style="80" customWidth="1"/>
    <col min="6" max="16384" width="8.88671875" style="80"/>
  </cols>
  <sheetData>
    <row r="1" spans="1:5" s="111" customFormat="1" ht="60.6" customHeight="1" x14ac:dyDescent="0.3">
      <c r="A1" s="124" t="str">
        <f>'Galvenie darbības rādītāji'!A1</f>
        <v>AKCIJU SABIEDRĪBAS "CONEXUS BALTIC GRID" Saīsinātie starpperiodu finanšu pārskati par periodu no 01.01.2025. līdz 31.03.2025.</v>
      </c>
      <c r="B1" s="124" t="str">
        <f>'Galvenie darbības rādītāji'!B1</f>
        <v>JOINT STOCK COMPANY CONEXUS BALTIC GRID Condensed Interim Financial Statements for the period from 01.01.2025 until 31.03.2025</v>
      </c>
    </row>
    <row r="2" spans="1:5" ht="18" x14ac:dyDescent="0.3">
      <c r="A2" s="94" t="s">
        <v>64</v>
      </c>
      <c r="B2" s="94" t="s">
        <v>65</v>
      </c>
      <c r="C2" s="94"/>
    </row>
    <row r="3" spans="1:5" ht="28.8" x14ac:dyDescent="0.3">
      <c r="A3" s="95" t="s">
        <v>66</v>
      </c>
      <c r="B3" s="96"/>
      <c r="C3" s="97" t="s">
        <v>67</v>
      </c>
      <c r="D3" s="96" t="s">
        <v>430</v>
      </c>
      <c r="E3" s="96" t="s">
        <v>431</v>
      </c>
    </row>
    <row r="4" spans="1:5" x14ac:dyDescent="0.3">
      <c r="A4" s="81"/>
      <c r="B4" s="82"/>
      <c r="C4" s="98"/>
      <c r="D4" s="99" t="s">
        <v>68</v>
      </c>
      <c r="E4" s="99" t="s">
        <v>68</v>
      </c>
    </row>
    <row r="5" spans="1:5" ht="28.8" x14ac:dyDescent="0.3">
      <c r="A5" s="73" t="s">
        <v>422</v>
      </c>
      <c r="B5" s="2" t="s">
        <v>424</v>
      </c>
      <c r="C5" s="83">
        <v>5</v>
      </c>
      <c r="D5" s="1">
        <v>25992690</v>
      </c>
      <c r="E5" s="1">
        <f>29729634-E6</f>
        <v>29383811</v>
      </c>
    </row>
    <row r="6" spans="1:5" ht="28.8" x14ac:dyDescent="0.3">
      <c r="A6" s="73" t="s">
        <v>423</v>
      </c>
      <c r="B6" s="2" t="s">
        <v>425</v>
      </c>
      <c r="C6" s="83">
        <v>5</v>
      </c>
      <c r="D6" s="1">
        <v>311127</v>
      </c>
      <c r="E6" s="1">
        <v>345823</v>
      </c>
    </row>
    <row r="7" spans="1:5" x14ac:dyDescent="0.3">
      <c r="A7" s="84" t="s">
        <v>70</v>
      </c>
      <c r="B7" s="73" t="s">
        <v>71</v>
      </c>
      <c r="C7" s="85">
        <v>6</v>
      </c>
      <c r="D7" s="152">
        <v>306321</v>
      </c>
      <c r="E7" s="152">
        <v>254550</v>
      </c>
    </row>
    <row r="8" spans="1:5" x14ac:dyDescent="0.3">
      <c r="A8" s="84" t="s">
        <v>72</v>
      </c>
      <c r="B8" s="73" t="s">
        <v>73</v>
      </c>
      <c r="C8" s="85">
        <v>7</v>
      </c>
      <c r="D8" s="152">
        <v>-1875731</v>
      </c>
      <c r="E8" s="152">
        <v>-2119044</v>
      </c>
    </row>
    <row r="9" spans="1:5" x14ac:dyDescent="0.3">
      <c r="A9" s="84" t="s">
        <v>74</v>
      </c>
      <c r="B9" s="73" t="s">
        <v>75</v>
      </c>
      <c r="C9" s="85">
        <v>8</v>
      </c>
      <c r="D9" s="152">
        <v>-4007865</v>
      </c>
      <c r="E9" s="152">
        <v>-3960444</v>
      </c>
    </row>
    <row r="10" spans="1:5" x14ac:dyDescent="0.3">
      <c r="A10" s="84" t="s">
        <v>76</v>
      </c>
      <c r="B10" s="73" t="s">
        <v>77</v>
      </c>
      <c r="C10" s="85">
        <v>9</v>
      </c>
      <c r="D10" s="152">
        <v>-504146</v>
      </c>
      <c r="E10" s="152">
        <v>-508166</v>
      </c>
    </row>
    <row r="11" spans="1:5" ht="28.8" x14ac:dyDescent="0.3">
      <c r="A11" s="84" t="s">
        <v>78</v>
      </c>
      <c r="B11" s="73" t="s">
        <v>79</v>
      </c>
      <c r="C11" s="85" t="s">
        <v>468</v>
      </c>
      <c r="D11" s="152">
        <v>-4319192</v>
      </c>
      <c r="E11" s="152">
        <v>-4511604</v>
      </c>
    </row>
    <row r="12" spans="1:5" x14ac:dyDescent="0.3">
      <c r="A12" s="86" t="s">
        <v>80</v>
      </c>
      <c r="B12" s="3" t="s">
        <v>81</v>
      </c>
      <c r="C12" s="87"/>
      <c r="D12" s="151">
        <f>SUM(D5:D11)</f>
        <v>15903204</v>
      </c>
      <c r="E12" s="151">
        <f>SUM(E5:E11)</f>
        <v>18884926</v>
      </c>
    </row>
    <row r="13" spans="1:5" x14ac:dyDescent="0.3">
      <c r="A13" s="84" t="s">
        <v>82</v>
      </c>
      <c r="B13" s="73" t="s">
        <v>83</v>
      </c>
      <c r="C13" s="85">
        <v>10</v>
      </c>
      <c r="D13" s="152">
        <v>-234400</v>
      </c>
      <c r="E13" s="152">
        <v>-577987</v>
      </c>
    </row>
    <row r="14" spans="1:5" x14ac:dyDescent="0.3">
      <c r="A14" s="86" t="s">
        <v>84</v>
      </c>
      <c r="B14" s="3" t="s">
        <v>85</v>
      </c>
      <c r="C14" s="88"/>
      <c r="D14" s="150">
        <f>D12+D13</f>
        <v>15668804</v>
      </c>
      <c r="E14" s="150">
        <f>E12+E13</f>
        <v>18306939</v>
      </c>
    </row>
    <row r="15" spans="1:5" x14ac:dyDescent="0.3">
      <c r="A15" s="89" t="s">
        <v>86</v>
      </c>
      <c r="B15" s="4" t="s">
        <v>87</v>
      </c>
      <c r="C15" s="90"/>
      <c r="D15" s="152">
        <v>0</v>
      </c>
      <c r="E15" s="152">
        <v>0</v>
      </c>
    </row>
    <row r="16" spans="1:5" x14ac:dyDescent="0.3">
      <c r="A16" s="362" t="s">
        <v>88</v>
      </c>
      <c r="B16" s="91" t="s">
        <v>89</v>
      </c>
      <c r="C16" s="92"/>
      <c r="D16" s="149">
        <f>D14+D15</f>
        <v>15668804</v>
      </c>
      <c r="E16" s="149">
        <f>E14+E15</f>
        <v>18306939</v>
      </c>
    </row>
    <row r="17" spans="1:5" ht="15" thickTop="1" x14ac:dyDescent="0.3"/>
    <row r="18" spans="1:5" ht="36" x14ac:dyDescent="0.3">
      <c r="A18" s="93" t="s">
        <v>90</v>
      </c>
      <c r="B18" s="93" t="s">
        <v>91</v>
      </c>
    </row>
    <row r="19" spans="1:5" ht="28.8" x14ac:dyDescent="0.3">
      <c r="A19" s="7"/>
      <c r="B19" s="17"/>
      <c r="C19" s="8" t="s">
        <v>92</v>
      </c>
      <c r="D19" s="96" t="str">
        <f>D3</f>
        <v>01.01.2025.-31.03.2025.</v>
      </c>
      <c r="E19" s="96" t="str">
        <f>E3</f>
        <v>01.01.2024.-31.03.2024.</v>
      </c>
    </row>
    <row r="20" spans="1:5" x14ac:dyDescent="0.3">
      <c r="A20" s="9"/>
      <c r="B20" s="9"/>
      <c r="C20" s="23"/>
      <c r="D20" s="126" t="s">
        <v>93</v>
      </c>
      <c r="E20" s="126" t="s">
        <v>94</v>
      </c>
    </row>
    <row r="21" spans="1:5" x14ac:dyDescent="0.3">
      <c r="A21" s="13" t="s">
        <v>95</v>
      </c>
      <c r="B21" s="22" t="s">
        <v>89</v>
      </c>
      <c r="C21" s="21"/>
      <c r="D21" s="153">
        <f>D16</f>
        <v>15668804</v>
      </c>
      <c r="E21" s="153">
        <f>E16</f>
        <v>18306939</v>
      </c>
    </row>
    <row r="22" spans="1:5" x14ac:dyDescent="0.3">
      <c r="A22" s="14" t="s">
        <v>96</v>
      </c>
      <c r="B22" s="10" t="s">
        <v>97</v>
      </c>
      <c r="C22" s="20"/>
      <c r="D22" s="128"/>
      <c r="E22" s="127"/>
    </row>
    <row r="23" spans="1:5" ht="28.8" x14ac:dyDescent="0.3">
      <c r="A23" s="15" t="s">
        <v>98</v>
      </c>
      <c r="B23" s="73" t="s">
        <v>99</v>
      </c>
      <c r="C23" s="148"/>
      <c r="D23" s="133">
        <v>0</v>
      </c>
      <c r="E23" s="133">
        <v>0</v>
      </c>
    </row>
    <row r="24" spans="1:5" ht="28.8" x14ac:dyDescent="0.3">
      <c r="A24" s="233" t="s">
        <v>100</v>
      </c>
      <c r="B24" s="363" t="s">
        <v>101</v>
      </c>
      <c r="C24" s="50"/>
      <c r="D24" s="301">
        <v>0</v>
      </c>
      <c r="E24" s="133">
        <v>0</v>
      </c>
    </row>
    <row r="25" spans="1:5" ht="43.2" x14ac:dyDescent="0.3">
      <c r="A25" s="186" t="s">
        <v>102</v>
      </c>
      <c r="B25" s="26" t="s">
        <v>103</v>
      </c>
      <c r="C25" s="169"/>
      <c r="D25" s="135">
        <f>D23+D24</f>
        <v>0</v>
      </c>
      <c r="E25" s="135">
        <f>E23+E24</f>
        <v>0</v>
      </c>
    </row>
    <row r="26" spans="1:5" ht="15" thickBot="1" x14ac:dyDescent="0.35">
      <c r="A26" s="16" t="s">
        <v>104</v>
      </c>
      <c r="B26" s="5" t="s">
        <v>105</v>
      </c>
      <c r="C26" s="19"/>
      <c r="D26" s="154">
        <f>D21+D25</f>
        <v>15668804</v>
      </c>
      <c r="E26" s="154">
        <f>E21+E25</f>
        <v>18306939</v>
      </c>
    </row>
    <row r="27" spans="1:5" ht="15" thickTop="1" x14ac:dyDescent="0.3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C17DE-4492-4DE8-A7B7-2881BDCD4C3F}">
  <sheetPr>
    <tabColor rgb="FF92D050"/>
  </sheetPr>
  <dimension ref="A1:J50"/>
  <sheetViews>
    <sheetView showGridLines="0" topLeftCell="B22" zoomScale="85" zoomScaleNormal="85" workbookViewId="0">
      <selection activeCell="D46" activeCellId="7" sqref="D34 D36 D41 D42 D43 D44 D45 D46"/>
    </sheetView>
  </sheetViews>
  <sheetFormatPr defaultRowHeight="14.4" x14ac:dyDescent="0.3"/>
  <cols>
    <col min="1" max="1" width="46.33203125" bestFit="1" customWidth="1"/>
    <col min="2" max="2" width="43" customWidth="1"/>
    <col min="3" max="3" width="10.44140625" customWidth="1"/>
    <col min="4" max="5" width="16" customWidth="1"/>
    <col min="6" max="6" width="15.109375" customWidth="1"/>
    <col min="7" max="8" width="13.109375" customWidth="1"/>
  </cols>
  <sheetData>
    <row r="1" spans="1:7" s="111" customFormat="1" ht="60.6" customHeight="1" x14ac:dyDescent="0.3">
      <c r="A1" s="124" t="str">
        <f>'Peļņas vai zaudējumu pārskats'!A1</f>
        <v>AKCIJU SABIEDRĪBAS "CONEXUS BALTIC GRID" Saīsinātie starpperiodu finanšu pārskati par periodu no 01.01.2025. līdz 31.03.2025.</v>
      </c>
      <c r="B1" s="124" t="str">
        <f>'Peļņas vai zaudējumu pārskats'!B1</f>
        <v>JOINT STOCK COMPANY CONEXUS BALTIC GRID Condensed Interim Financial Statements for the period from 01.01.2025 until 31.03.2025</v>
      </c>
    </row>
    <row r="2" spans="1:7" ht="18" x14ac:dyDescent="0.3">
      <c r="A2" s="6" t="s">
        <v>106</v>
      </c>
      <c r="B2" s="6" t="s">
        <v>107</v>
      </c>
    </row>
    <row r="3" spans="1:7" ht="28.8" x14ac:dyDescent="0.3">
      <c r="A3" s="25"/>
      <c r="B3" s="25"/>
      <c r="C3" s="8" t="s">
        <v>92</v>
      </c>
      <c r="D3" s="125">
        <v>45747</v>
      </c>
      <c r="E3" s="125">
        <v>45382</v>
      </c>
      <c r="F3" s="125">
        <v>45657</v>
      </c>
    </row>
    <row r="4" spans="1:7" x14ac:dyDescent="0.3">
      <c r="A4" s="26" t="s">
        <v>108</v>
      </c>
      <c r="B4" s="38" t="s">
        <v>109</v>
      </c>
      <c r="C4" s="28"/>
      <c r="D4" s="29" t="s">
        <v>93</v>
      </c>
      <c r="E4" s="29"/>
      <c r="F4" s="29" t="s">
        <v>93</v>
      </c>
    </row>
    <row r="5" spans="1:7" x14ac:dyDescent="0.3">
      <c r="A5" s="30" t="s">
        <v>110</v>
      </c>
      <c r="B5" s="30" t="s">
        <v>111</v>
      </c>
      <c r="C5" s="31"/>
      <c r="D5" s="126"/>
      <c r="E5" s="126"/>
      <c r="F5" s="126"/>
    </row>
    <row r="6" spans="1:7" x14ac:dyDescent="0.3">
      <c r="A6" s="73" t="s">
        <v>112</v>
      </c>
      <c r="B6" s="73" t="s">
        <v>113</v>
      </c>
      <c r="C6" s="148">
        <v>11</v>
      </c>
      <c r="D6" s="129">
        <v>2191948</v>
      </c>
      <c r="E6" s="129">
        <f>18189504-E7</f>
        <v>2612120</v>
      </c>
      <c r="F6" s="129">
        <v>2387409</v>
      </c>
    </row>
    <row r="7" spans="1:7" x14ac:dyDescent="0.3">
      <c r="A7" s="15" t="s">
        <v>361</v>
      </c>
      <c r="B7" s="11" t="s">
        <v>427</v>
      </c>
      <c r="C7" s="23">
        <v>11</v>
      </c>
      <c r="D7" s="1">
        <v>16841800</v>
      </c>
      <c r="E7" s="1">
        <v>15577384</v>
      </c>
      <c r="F7" s="1">
        <v>16793159</v>
      </c>
    </row>
    <row r="8" spans="1:7" x14ac:dyDescent="0.3">
      <c r="A8" s="80" t="s">
        <v>114</v>
      </c>
      <c r="B8" s="80" t="s">
        <v>115</v>
      </c>
      <c r="C8" s="23"/>
      <c r="D8" s="1">
        <v>69841</v>
      </c>
      <c r="E8" s="1">
        <v>1682</v>
      </c>
      <c r="F8" s="1">
        <v>69841</v>
      </c>
    </row>
    <row r="9" spans="1:7" x14ac:dyDescent="0.3">
      <c r="A9" s="73" t="s">
        <v>116</v>
      </c>
      <c r="B9" s="73" t="s">
        <v>117</v>
      </c>
      <c r="C9" s="32">
        <v>12</v>
      </c>
      <c r="D9" s="1">
        <v>353524987</v>
      </c>
      <c r="E9" s="1">
        <f>417039378-E10</f>
        <v>384557505</v>
      </c>
      <c r="F9" s="1">
        <v>354907161</v>
      </c>
      <c r="G9" s="201"/>
    </row>
    <row r="10" spans="1:7" ht="28.8" x14ac:dyDescent="0.3">
      <c r="A10" s="15" t="s">
        <v>426</v>
      </c>
      <c r="B10" s="11" t="s">
        <v>404</v>
      </c>
      <c r="C10" s="32">
        <v>12</v>
      </c>
      <c r="D10" s="1">
        <v>65960884</v>
      </c>
      <c r="E10" s="1">
        <v>32481873</v>
      </c>
      <c r="F10" s="1">
        <v>63377881</v>
      </c>
      <c r="G10" s="201"/>
    </row>
    <row r="11" spans="1:7" x14ac:dyDescent="0.3">
      <c r="A11" s="80" t="s">
        <v>118</v>
      </c>
      <c r="B11" s="80" t="s">
        <v>119</v>
      </c>
      <c r="C11" s="32"/>
      <c r="D11" s="1">
        <v>908009</v>
      </c>
      <c r="E11" s="1">
        <v>2679180</v>
      </c>
      <c r="F11" s="1">
        <v>922015</v>
      </c>
    </row>
    <row r="12" spans="1:7" x14ac:dyDescent="0.3">
      <c r="A12" s="80" t="s">
        <v>120</v>
      </c>
      <c r="B12" s="80" t="s">
        <v>121</v>
      </c>
      <c r="C12" s="32"/>
      <c r="D12" s="1">
        <v>288426</v>
      </c>
      <c r="E12" s="1" t="s">
        <v>31</v>
      </c>
      <c r="F12" s="133">
        <v>288426</v>
      </c>
    </row>
    <row r="13" spans="1:7" x14ac:dyDescent="0.3">
      <c r="A13" s="73" t="s">
        <v>122</v>
      </c>
      <c r="B13" s="73" t="s">
        <v>123</v>
      </c>
      <c r="C13" s="32"/>
      <c r="D13" s="1">
        <v>431928</v>
      </c>
      <c r="E13" s="1">
        <v>445072</v>
      </c>
      <c r="F13" s="1">
        <v>435214</v>
      </c>
    </row>
    <row r="14" spans="1:7" x14ac:dyDescent="0.3">
      <c r="A14" s="30" t="s">
        <v>124</v>
      </c>
      <c r="B14" s="30" t="s">
        <v>125</v>
      </c>
      <c r="C14" s="31"/>
      <c r="D14" s="131">
        <f>SUM(D6:D13)</f>
        <v>440217823</v>
      </c>
      <c r="E14" s="131">
        <f>SUM(E6:E13)</f>
        <v>438354816</v>
      </c>
      <c r="F14" s="131">
        <f>SUM(F6:F13)</f>
        <v>439181106</v>
      </c>
    </row>
    <row r="15" spans="1:7" x14ac:dyDescent="0.3">
      <c r="A15" s="30" t="s">
        <v>126</v>
      </c>
      <c r="B15" s="30" t="s">
        <v>127</v>
      </c>
      <c r="C15" s="31"/>
      <c r="D15" s="170"/>
      <c r="E15" s="170"/>
      <c r="F15" s="170"/>
    </row>
    <row r="16" spans="1:7" x14ac:dyDescent="0.3">
      <c r="A16" s="73" t="s">
        <v>128</v>
      </c>
      <c r="B16" s="73" t="s">
        <v>129</v>
      </c>
      <c r="C16" s="32"/>
      <c r="D16" s="1">
        <f>4810599+37456</f>
        <v>4848055</v>
      </c>
      <c r="E16" s="1">
        <v>5709083</v>
      </c>
      <c r="F16" s="1">
        <f>5110550+5385</f>
        <v>5115935</v>
      </c>
      <c r="G16" s="201"/>
    </row>
    <row r="17" spans="1:7" x14ac:dyDescent="0.3">
      <c r="A17" s="73" t="s">
        <v>130</v>
      </c>
      <c r="B17" s="73" t="s">
        <v>131</v>
      </c>
      <c r="C17" s="32"/>
      <c r="D17" s="1">
        <v>10486024</v>
      </c>
      <c r="E17" s="1">
        <v>10282765</v>
      </c>
      <c r="F17" s="1">
        <v>11375813</v>
      </c>
    </row>
    <row r="18" spans="1:7" x14ac:dyDescent="0.3">
      <c r="A18" s="73" t="s">
        <v>436</v>
      </c>
      <c r="B18" s="73" t="s">
        <v>161</v>
      </c>
      <c r="C18" s="32"/>
      <c r="D18" s="152">
        <v>0</v>
      </c>
      <c r="E18" s="1">
        <v>57800</v>
      </c>
      <c r="F18" s="152">
        <v>0</v>
      </c>
    </row>
    <row r="19" spans="1:7" x14ac:dyDescent="0.3">
      <c r="A19" s="73" t="s">
        <v>132</v>
      </c>
      <c r="B19" s="73" t="s">
        <v>133</v>
      </c>
      <c r="C19" s="32"/>
      <c r="D19" s="1">
        <v>119754</v>
      </c>
      <c r="E19" s="1">
        <v>228949</v>
      </c>
      <c r="F19" s="1">
        <v>244680</v>
      </c>
    </row>
    <row r="20" spans="1:7" x14ac:dyDescent="0.3">
      <c r="A20" s="73" t="s">
        <v>134</v>
      </c>
      <c r="B20" s="73" t="s">
        <v>135</v>
      </c>
      <c r="C20" s="32"/>
      <c r="D20" s="1">
        <v>640546</v>
      </c>
      <c r="E20" s="1">
        <v>574545</v>
      </c>
      <c r="F20" s="1">
        <v>757217</v>
      </c>
    </row>
    <row r="21" spans="1:7" x14ac:dyDescent="0.3">
      <c r="A21" s="73" t="s">
        <v>136</v>
      </c>
      <c r="B21" s="73" t="s">
        <v>137</v>
      </c>
      <c r="C21" s="32"/>
      <c r="D21" s="1">
        <v>34334784</v>
      </c>
      <c r="E21" s="1">
        <v>27300685</v>
      </c>
      <c r="F21" s="1">
        <v>24451154</v>
      </c>
    </row>
    <row r="22" spans="1:7" x14ac:dyDescent="0.3">
      <c r="A22" s="26" t="s">
        <v>138</v>
      </c>
      <c r="B22" s="26" t="s">
        <v>139</v>
      </c>
      <c r="C22" s="28"/>
      <c r="D22" s="132">
        <f>SUM(D16:D21)</f>
        <v>50429163</v>
      </c>
      <c r="E22" s="132">
        <f>SUM(E16:E21)</f>
        <v>44153827</v>
      </c>
      <c r="F22" s="132">
        <f>SUM(F16:F21)</f>
        <v>41944799</v>
      </c>
    </row>
    <row r="23" spans="1:7" ht="15" thickBot="1" x14ac:dyDescent="0.35">
      <c r="A23" s="33" t="s">
        <v>140</v>
      </c>
      <c r="B23" s="33" t="s">
        <v>141</v>
      </c>
      <c r="C23" s="34"/>
      <c r="D23" s="35">
        <f>D14+D22</f>
        <v>490646986</v>
      </c>
      <c r="E23" s="35">
        <f>E14+E22</f>
        <v>482508643</v>
      </c>
      <c r="F23" s="35">
        <f>F14+F22</f>
        <v>481125905</v>
      </c>
      <c r="G23" s="201"/>
    </row>
    <row r="24" spans="1:7" ht="15" thickTop="1" x14ac:dyDescent="0.3"/>
    <row r="25" spans="1:7" x14ac:dyDescent="0.3">
      <c r="A25" s="26" t="s">
        <v>142</v>
      </c>
      <c r="B25" s="38" t="s">
        <v>143</v>
      </c>
      <c r="C25" s="36"/>
      <c r="D25" s="29"/>
      <c r="E25" s="29"/>
      <c r="F25" s="29"/>
    </row>
    <row r="26" spans="1:7" x14ac:dyDescent="0.3">
      <c r="A26" s="30" t="s">
        <v>144</v>
      </c>
      <c r="B26" s="30" t="s">
        <v>145</v>
      </c>
      <c r="C26" s="31"/>
      <c r="D26" s="126"/>
      <c r="E26" s="126"/>
      <c r="F26" s="126"/>
    </row>
    <row r="27" spans="1:7" x14ac:dyDescent="0.3">
      <c r="A27" s="73" t="s">
        <v>146</v>
      </c>
      <c r="B27" s="73" t="s">
        <v>147</v>
      </c>
      <c r="C27" s="18"/>
      <c r="D27" s="129">
        <v>39786089</v>
      </c>
      <c r="E27" s="129">
        <v>39786089</v>
      </c>
      <c r="F27" s="129">
        <v>39786089</v>
      </c>
    </row>
    <row r="28" spans="1:7" x14ac:dyDescent="0.3">
      <c r="A28" s="73" t="s">
        <v>148</v>
      </c>
      <c r="B28" s="73" t="s">
        <v>149</v>
      </c>
      <c r="C28" s="23"/>
      <c r="D28" s="133">
        <v>-22281</v>
      </c>
      <c r="E28" s="133">
        <v>-23352</v>
      </c>
      <c r="F28" s="133">
        <v>-22281</v>
      </c>
    </row>
    <row r="29" spans="1:7" x14ac:dyDescent="0.3">
      <c r="A29" s="73" t="s">
        <v>150</v>
      </c>
      <c r="B29" s="73" t="s">
        <v>151</v>
      </c>
      <c r="C29" s="32"/>
      <c r="D29" s="1">
        <v>157999365</v>
      </c>
      <c r="E29" s="1">
        <v>186994656</v>
      </c>
      <c r="F29" s="1">
        <v>159374000</v>
      </c>
    </row>
    <row r="30" spans="1:7" x14ac:dyDescent="0.3">
      <c r="A30" s="73" t="s">
        <v>152</v>
      </c>
      <c r="B30" s="73" t="s">
        <v>153</v>
      </c>
      <c r="C30" s="32"/>
      <c r="D30" s="1">
        <v>150607081</v>
      </c>
      <c r="E30" s="1">
        <v>120466254</v>
      </c>
      <c r="F30" s="1">
        <v>133563642</v>
      </c>
      <c r="G30" s="201"/>
    </row>
    <row r="31" spans="1:7" x14ac:dyDescent="0.3">
      <c r="A31" s="30" t="s">
        <v>154</v>
      </c>
      <c r="B31" s="30" t="s">
        <v>155</v>
      </c>
      <c r="C31" s="31"/>
      <c r="D31" s="131">
        <f>SUM(D27:D30)</f>
        <v>348370254</v>
      </c>
      <c r="E31" s="131">
        <f>SUM(E27:E30)</f>
        <v>347223647</v>
      </c>
      <c r="F31" s="131">
        <f>SUM(F27:F30)</f>
        <v>332701450</v>
      </c>
      <c r="G31" s="201"/>
    </row>
    <row r="32" spans="1:7" x14ac:dyDescent="0.3">
      <c r="A32" s="30" t="s">
        <v>156</v>
      </c>
      <c r="B32" s="30" t="s">
        <v>157</v>
      </c>
      <c r="C32" s="31"/>
      <c r="D32" s="171"/>
      <c r="E32" s="171"/>
      <c r="F32" s="171"/>
    </row>
    <row r="33" spans="1:10" x14ac:dyDescent="0.3">
      <c r="A33" s="73" t="s">
        <v>158</v>
      </c>
      <c r="B33" s="73" t="s">
        <v>159</v>
      </c>
      <c r="C33" s="32">
        <v>13</v>
      </c>
      <c r="D33" s="1">
        <v>44559140</v>
      </c>
      <c r="E33" s="1">
        <v>61110205</v>
      </c>
      <c r="F33" s="1">
        <v>46776882</v>
      </c>
    </row>
    <row r="34" spans="1:10" x14ac:dyDescent="0.3">
      <c r="A34" s="73" t="s">
        <v>160</v>
      </c>
      <c r="B34" s="73" t="s">
        <v>161</v>
      </c>
      <c r="C34" s="32"/>
      <c r="D34" s="1">
        <v>41323386</v>
      </c>
      <c r="E34" s="1">
        <v>25829319</v>
      </c>
      <c r="F34" s="1">
        <v>41290320</v>
      </c>
      <c r="H34" s="201"/>
    </row>
    <row r="35" spans="1:10" ht="28.8" x14ac:dyDescent="0.3">
      <c r="A35" s="73" t="s">
        <v>162</v>
      </c>
      <c r="B35" s="73" t="s">
        <v>163</v>
      </c>
      <c r="C35" s="32"/>
      <c r="D35" s="1">
        <v>1424367</v>
      </c>
      <c r="E35" s="1">
        <v>1331477</v>
      </c>
      <c r="F35" s="1">
        <v>1424367</v>
      </c>
    </row>
    <row r="36" spans="1:10" x14ac:dyDescent="0.3">
      <c r="A36" s="73" t="s">
        <v>164</v>
      </c>
      <c r="B36" s="73" t="s">
        <v>165</v>
      </c>
      <c r="C36" s="32"/>
      <c r="D36" s="1">
        <v>446953</v>
      </c>
      <c r="E36" s="1">
        <v>444578</v>
      </c>
      <c r="F36" s="1">
        <v>444106</v>
      </c>
      <c r="G36" s="201"/>
    </row>
    <row r="37" spans="1:10" x14ac:dyDescent="0.3">
      <c r="A37" s="30" t="s">
        <v>166</v>
      </c>
      <c r="B37" s="30" t="s">
        <v>167</v>
      </c>
      <c r="C37" s="31"/>
      <c r="D37" s="181">
        <f>SUM(D33:D36)</f>
        <v>87753846</v>
      </c>
      <c r="E37" s="181">
        <f>SUM(E33:E36)</f>
        <v>88715579</v>
      </c>
      <c r="F37" s="181">
        <f>SUM(F33:F36)</f>
        <v>89935675</v>
      </c>
      <c r="G37" s="201"/>
    </row>
    <row r="38" spans="1:10" x14ac:dyDescent="0.3">
      <c r="A38" s="30" t="s">
        <v>168</v>
      </c>
      <c r="B38" s="30" t="s">
        <v>169</v>
      </c>
      <c r="C38" s="31"/>
      <c r="D38" s="171"/>
      <c r="E38" s="171"/>
      <c r="F38" s="171"/>
    </row>
    <row r="39" spans="1:10" x14ac:dyDescent="0.3">
      <c r="A39" s="73" t="s">
        <v>158</v>
      </c>
      <c r="B39" t="s">
        <v>159</v>
      </c>
      <c r="C39" s="32">
        <v>13</v>
      </c>
      <c r="D39" s="1">
        <v>18322842</v>
      </c>
      <c r="E39" s="1">
        <v>14702510</v>
      </c>
      <c r="F39" s="1">
        <v>19841888</v>
      </c>
      <c r="G39" s="201"/>
      <c r="I39" s="201"/>
      <c r="J39" s="201"/>
    </row>
    <row r="40" spans="1:10" x14ac:dyDescent="0.3">
      <c r="A40" s="73" t="s">
        <v>170</v>
      </c>
      <c r="B40" t="s">
        <v>171</v>
      </c>
      <c r="C40" s="32"/>
      <c r="D40" s="1">
        <v>5995940</v>
      </c>
      <c r="E40" s="1">
        <v>4854391</v>
      </c>
      <c r="F40" s="1">
        <v>9415946</v>
      </c>
    </row>
    <row r="41" spans="1:10" x14ac:dyDescent="0.3">
      <c r="A41" s="73" t="s">
        <v>172</v>
      </c>
      <c r="B41" s="73" t="s">
        <v>173</v>
      </c>
      <c r="C41" s="32"/>
      <c r="D41" s="1">
        <v>3037417</v>
      </c>
      <c r="E41" s="1">
        <v>2530098</v>
      </c>
      <c r="F41" s="1">
        <v>2292186</v>
      </c>
    </row>
    <row r="42" spans="1:10" x14ac:dyDescent="0.3">
      <c r="A42" s="73" t="s">
        <v>174</v>
      </c>
      <c r="B42" t="s">
        <v>175</v>
      </c>
      <c r="C42" s="32"/>
      <c r="D42" s="1">
        <v>18972971</v>
      </c>
      <c r="E42" s="1">
        <v>17114397</v>
      </c>
      <c r="F42" s="1">
        <v>18555238</v>
      </c>
    </row>
    <row r="43" spans="1:10" x14ac:dyDescent="0.3">
      <c r="A43" s="80" t="s">
        <v>176</v>
      </c>
      <c r="B43" t="s">
        <v>177</v>
      </c>
      <c r="C43" s="32"/>
      <c r="D43" s="1">
        <v>568</v>
      </c>
      <c r="E43" s="1">
        <v>1119</v>
      </c>
      <c r="F43" s="1">
        <v>2271</v>
      </c>
    </row>
    <row r="44" spans="1:10" x14ac:dyDescent="0.3">
      <c r="A44" s="18" t="s">
        <v>178</v>
      </c>
      <c r="B44" s="73" t="s">
        <v>179</v>
      </c>
      <c r="C44" s="32"/>
      <c r="D44" s="1">
        <v>973429</v>
      </c>
      <c r="E44" s="1">
        <v>974292</v>
      </c>
      <c r="F44" s="1">
        <v>986721</v>
      </c>
    </row>
    <row r="45" spans="1:10" x14ac:dyDescent="0.3">
      <c r="A45" s="73" t="s">
        <v>180</v>
      </c>
      <c r="B45" t="s">
        <v>181</v>
      </c>
      <c r="C45" s="23"/>
      <c r="D45" s="1">
        <v>7192515</v>
      </c>
      <c r="E45" s="1">
        <v>6365406</v>
      </c>
      <c r="F45" s="1">
        <v>7367326</v>
      </c>
    </row>
    <row r="46" spans="1:10" x14ac:dyDescent="0.3">
      <c r="A46" s="73" t="s">
        <v>182</v>
      </c>
      <c r="B46" s="73" t="s">
        <v>183</v>
      </c>
      <c r="C46" s="32"/>
      <c r="D46" s="1">
        <v>27204</v>
      </c>
      <c r="E46" s="1">
        <v>27204</v>
      </c>
      <c r="F46" s="1">
        <v>27204</v>
      </c>
    </row>
    <row r="47" spans="1:10" x14ac:dyDescent="0.3">
      <c r="A47" s="26" t="s">
        <v>184</v>
      </c>
      <c r="B47" s="26" t="s">
        <v>185</v>
      </c>
      <c r="C47" s="28"/>
      <c r="D47" s="180">
        <f>SUM(D39:D46)</f>
        <v>54522886</v>
      </c>
      <c r="E47" s="180">
        <f t="shared" ref="E47:F47" si="0">SUM(E39:E46)</f>
        <v>46569417</v>
      </c>
      <c r="F47" s="180">
        <f t="shared" si="0"/>
        <v>58488780</v>
      </c>
    </row>
    <row r="48" spans="1:10" ht="29.4" customHeight="1" thickBot="1" x14ac:dyDescent="0.35">
      <c r="A48" s="33" t="s">
        <v>186</v>
      </c>
      <c r="B48" s="33" t="s">
        <v>187</v>
      </c>
      <c r="C48" s="34"/>
      <c r="D48" s="35">
        <f>D31+D37+D47</f>
        <v>490646986</v>
      </c>
      <c r="E48" s="35">
        <f>E31+E37+E47</f>
        <v>482508643</v>
      </c>
      <c r="F48" s="35">
        <f>F31+F37+F47</f>
        <v>481125905</v>
      </c>
    </row>
    <row r="49" spans="4:6" ht="15" thickTop="1" x14ac:dyDescent="0.3"/>
    <row r="50" spans="4:6" x14ac:dyDescent="0.3">
      <c r="D50" s="201"/>
      <c r="E50" s="201"/>
      <c r="F50" s="20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9A9CA-580D-4467-BF50-D67688B35C1E}">
  <sheetPr>
    <tabColor rgb="FF92D050"/>
  </sheetPr>
  <dimension ref="A1:F46"/>
  <sheetViews>
    <sheetView showGridLines="0" topLeftCell="A16" zoomScale="70" zoomScaleNormal="70" workbookViewId="0">
      <selection activeCell="A16" sqref="A16"/>
    </sheetView>
  </sheetViews>
  <sheetFormatPr defaultColWidth="8.88671875" defaultRowHeight="14.4" x14ac:dyDescent="0.3"/>
  <cols>
    <col min="1" max="1" width="43" customWidth="1"/>
    <col min="2" max="2" width="41.33203125" customWidth="1"/>
    <col min="3" max="3" width="10.109375" customWidth="1"/>
    <col min="4" max="4" width="12.33203125" bestFit="1" customWidth="1"/>
    <col min="5" max="5" width="11.88671875" bestFit="1" customWidth="1"/>
    <col min="6" max="6" width="15.109375" customWidth="1"/>
  </cols>
  <sheetData>
    <row r="1" spans="1:6" s="111" customFormat="1" ht="60.6" customHeight="1" x14ac:dyDescent="0.3">
      <c r="A1" s="124" t="str">
        <f>'Peļņas vai zaudējumu pārskats'!A1</f>
        <v>AKCIJU SABIEDRĪBAS "CONEXUS BALTIC GRID" Saīsinātie starpperiodu finanšu pārskati par periodu no 01.01.2025. līdz 31.03.2025.</v>
      </c>
      <c r="B1" s="124" t="str">
        <f>'Peļņas vai zaudējumu pārskats'!B1</f>
        <v>JOINT STOCK COMPANY CONEXUS BALTIC GRID Condensed Interim Financial Statements for the period from 01.01.2025 until 31.03.2025</v>
      </c>
    </row>
    <row r="2" spans="1:6" ht="18" x14ac:dyDescent="0.3">
      <c r="A2" s="6" t="s">
        <v>188</v>
      </c>
      <c r="B2" s="6" t="s">
        <v>189</v>
      </c>
    </row>
    <row r="3" spans="1:6" ht="28.8" x14ac:dyDescent="0.3">
      <c r="A3" s="25"/>
      <c r="B3" s="25"/>
      <c r="C3" s="8" t="s">
        <v>190</v>
      </c>
      <c r="D3" s="96" t="str">
        <f>'Peļņas vai zaudējumu pārskats'!D3</f>
        <v>01.01.2025.-31.03.2025.</v>
      </c>
      <c r="E3" s="96" t="str">
        <f>'Peļņas vai zaudējumu pārskats'!E3</f>
        <v>01.01.2024.-31.03.2024.</v>
      </c>
      <c r="F3" s="56"/>
    </row>
    <row r="4" spans="1:6" x14ac:dyDescent="0.3">
      <c r="A4" s="46" t="s">
        <v>191</v>
      </c>
      <c r="B4" s="54" t="s">
        <v>192</v>
      </c>
      <c r="C4" s="27"/>
      <c r="D4" s="29" t="s">
        <v>93</v>
      </c>
      <c r="E4" s="29" t="s">
        <v>93</v>
      </c>
      <c r="F4" s="69"/>
    </row>
    <row r="5" spans="1:6" x14ac:dyDescent="0.3">
      <c r="A5" s="74" t="s">
        <v>193</v>
      </c>
      <c r="B5" s="74" t="s">
        <v>194</v>
      </c>
      <c r="C5" s="47"/>
      <c r="D5" s="173">
        <f>'Peļņas vai zaudējumu pārskats'!D14</f>
        <v>15668804</v>
      </c>
      <c r="E5" s="173">
        <f>'Peļņas vai zaudējumu pārskats'!E14</f>
        <v>18306939</v>
      </c>
      <c r="F5" s="69"/>
    </row>
    <row r="6" spans="1:6" x14ac:dyDescent="0.3">
      <c r="A6" s="48" t="s">
        <v>195</v>
      </c>
      <c r="B6" s="48" t="s">
        <v>196</v>
      </c>
      <c r="C6" s="23"/>
      <c r="D6" s="157"/>
      <c r="E6" s="157"/>
      <c r="F6" s="40"/>
    </row>
    <row r="7" spans="1:6" ht="28.8" x14ac:dyDescent="0.3">
      <c r="A7" s="183" t="s">
        <v>197</v>
      </c>
      <c r="B7" s="183" t="s">
        <v>198</v>
      </c>
      <c r="C7" s="148">
        <v>11</v>
      </c>
      <c r="D7" s="152">
        <v>4099707</v>
      </c>
      <c r="E7" s="152">
        <v>4298128</v>
      </c>
      <c r="F7" s="40"/>
    </row>
    <row r="8" spans="1:6" x14ac:dyDescent="0.3">
      <c r="A8" s="73" t="s">
        <v>199</v>
      </c>
      <c r="B8" s="183" t="s">
        <v>200</v>
      </c>
      <c r="C8" s="32"/>
      <c r="D8" s="152">
        <v>3286</v>
      </c>
      <c r="E8" s="152">
        <v>3286</v>
      </c>
      <c r="F8" s="40"/>
    </row>
    <row r="9" spans="1:6" x14ac:dyDescent="0.3">
      <c r="A9" s="73" t="s">
        <v>201</v>
      </c>
      <c r="B9" s="183" t="s">
        <v>202</v>
      </c>
      <c r="C9" s="32">
        <v>12</v>
      </c>
      <c r="D9" s="152">
        <v>216199</v>
      </c>
      <c r="E9" s="152">
        <v>210190</v>
      </c>
      <c r="F9" s="40"/>
    </row>
    <row r="10" spans="1:6" ht="26.25" customHeight="1" x14ac:dyDescent="0.3">
      <c r="A10" s="183" t="s">
        <v>203</v>
      </c>
      <c r="B10" s="183" t="s">
        <v>204</v>
      </c>
      <c r="C10" s="23" t="s">
        <v>469</v>
      </c>
      <c r="D10" s="152">
        <v>-14991</v>
      </c>
      <c r="E10" s="152">
        <v>1262</v>
      </c>
      <c r="F10" s="40"/>
    </row>
    <row r="11" spans="1:6" x14ac:dyDescent="0.3">
      <c r="A11" s="73" t="s">
        <v>205</v>
      </c>
      <c r="B11" s="183" t="s">
        <v>206</v>
      </c>
      <c r="C11" s="32"/>
      <c r="D11" s="152">
        <v>174000</v>
      </c>
      <c r="E11" s="152">
        <v>252000</v>
      </c>
      <c r="F11" s="69"/>
    </row>
    <row r="12" spans="1:6" x14ac:dyDescent="0.3">
      <c r="A12" s="188" t="s">
        <v>207</v>
      </c>
      <c r="B12" s="183" t="s">
        <v>208</v>
      </c>
      <c r="C12" s="32">
        <v>6</v>
      </c>
      <c r="D12" s="152">
        <v>-232761</v>
      </c>
      <c r="E12" s="152">
        <v>-241746</v>
      </c>
      <c r="F12" s="69"/>
    </row>
    <row r="13" spans="1:6" x14ac:dyDescent="0.3">
      <c r="A13" s="73" t="s">
        <v>209</v>
      </c>
      <c r="B13" s="183" t="s">
        <v>210</v>
      </c>
      <c r="C13" s="23"/>
      <c r="D13" s="152">
        <v>437883</v>
      </c>
      <c r="E13" s="152">
        <v>766171</v>
      </c>
      <c r="F13" s="40"/>
    </row>
    <row r="14" spans="1:6" x14ac:dyDescent="0.3">
      <c r="A14" s="183" t="s">
        <v>211</v>
      </c>
      <c r="B14" s="183" t="s">
        <v>212</v>
      </c>
      <c r="C14" s="23"/>
      <c r="D14" s="277">
        <v>-164364</v>
      </c>
      <c r="E14" s="152">
        <v>-166287</v>
      </c>
      <c r="F14" s="40"/>
    </row>
    <row r="15" spans="1:6" x14ac:dyDescent="0.3">
      <c r="A15" s="48" t="s">
        <v>213</v>
      </c>
      <c r="B15" s="48" t="s">
        <v>214</v>
      </c>
      <c r="C15" s="23"/>
      <c r="D15" s="158"/>
      <c r="E15" s="158"/>
      <c r="F15" s="40"/>
    </row>
    <row r="16" spans="1:6" ht="44.4" customHeight="1" x14ac:dyDescent="0.3">
      <c r="A16" s="183" t="s">
        <v>215</v>
      </c>
      <c r="B16" s="183" t="s">
        <v>216</v>
      </c>
      <c r="C16" s="23"/>
      <c r="D16" s="152">
        <v>1131385</v>
      </c>
      <c r="E16" s="152">
        <v>1316445</v>
      </c>
      <c r="F16" s="40"/>
    </row>
    <row r="17" spans="1:6" x14ac:dyDescent="0.3">
      <c r="A17" s="183" t="s">
        <v>217</v>
      </c>
      <c r="B17" s="183" t="s">
        <v>218</v>
      </c>
      <c r="C17" s="23"/>
      <c r="D17" s="152">
        <v>267880</v>
      </c>
      <c r="E17" s="152">
        <v>-1031474</v>
      </c>
      <c r="F17" s="40"/>
    </row>
    <row r="18" spans="1:6" ht="55.2" customHeight="1" x14ac:dyDescent="0.3">
      <c r="A18" s="184" t="s">
        <v>219</v>
      </c>
      <c r="B18" s="184" t="s">
        <v>220</v>
      </c>
      <c r="C18" s="27"/>
      <c r="D18" s="278">
        <v>-1954975</v>
      </c>
      <c r="E18" s="155">
        <f>-471181-112339-22356</f>
        <v>-605876</v>
      </c>
      <c r="F18" s="40"/>
    </row>
    <row r="19" spans="1:6" x14ac:dyDescent="0.3">
      <c r="A19" s="74" t="s">
        <v>221</v>
      </c>
      <c r="B19" s="74" t="s">
        <v>222</v>
      </c>
      <c r="C19" s="47"/>
      <c r="D19" s="156">
        <f>SUM(D7:D18)+D5</f>
        <v>19632053</v>
      </c>
      <c r="E19" s="156">
        <f>SUM(E7:E18)+E5</f>
        <v>23109038</v>
      </c>
    </row>
    <row r="20" spans="1:6" x14ac:dyDescent="0.3">
      <c r="A20" s="30" t="s">
        <v>223</v>
      </c>
      <c r="B20" s="30" t="s">
        <v>224</v>
      </c>
      <c r="C20" s="23"/>
      <c r="D20" s="158"/>
      <c r="E20" s="158"/>
    </row>
    <row r="21" spans="1:6" x14ac:dyDescent="0.3">
      <c r="A21" s="73" t="s">
        <v>225</v>
      </c>
      <c r="B21" s="73" t="s">
        <v>226</v>
      </c>
      <c r="C21" s="148"/>
      <c r="D21" s="152">
        <v>-5820351</v>
      </c>
      <c r="E21" s="152">
        <v>-3913917</v>
      </c>
      <c r="F21" s="56"/>
    </row>
    <row r="22" spans="1:6" x14ac:dyDescent="0.3">
      <c r="A22" s="73" t="s">
        <v>227</v>
      </c>
      <c r="B22" s="73" t="s">
        <v>228</v>
      </c>
      <c r="C22" s="32"/>
      <c r="D22" s="152">
        <v>-573129</v>
      </c>
      <c r="E22" s="152">
        <v>-455976</v>
      </c>
      <c r="F22" s="69"/>
    </row>
    <row r="23" spans="1:6" ht="28.8" x14ac:dyDescent="0.3">
      <c r="A23" s="73" t="s">
        <v>229</v>
      </c>
      <c r="B23" s="73" t="s">
        <v>230</v>
      </c>
      <c r="C23" s="23"/>
      <c r="D23" s="152">
        <v>15699</v>
      </c>
      <c r="E23" s="152">
        <v>275</v>
      </c>
      <c r="F23" s="69"/>
    </row>
    <row r="24" spans="1:6" x14ac:dyDescent="0.3">
      <c r="A24" s="11" t="s">
        <v>428</v>
      </c>
      <c r="B24" s="11" t="s">
        <v>429</v>
      </c>
      <c r="C24" s="27"/>
      <c r="D24" s="155">
        <v>168879</v>
      </c>
      <c r="E24" s="155">
        <v>112339</v>
      </c>
      <c r="F24" s="69"/>
    </row>
    <row r="25" spans="1:6" ht="14.4" customHeight="1" x14ac:dyDescent="0.3">
      <c r="A25" s="49" t="s">
        <v>231</v>
      </c>
      <c r="B25" s="49" t="s">
        <v>232</v>
      </c>
      <c r="C25" s="51"/>
      <c r="D25" s="159">
        <v>632709</v>
      </c>
      <c r="E25" s="159">
        <v>0</v>
      </c>
      <c r="F25" s="43"/>
    </row>
    <row r="26" spans="1:6" x14ac:dyDescent="0.3">
      <c r="A26" s="74" t="s">
        <v>233</v>
      </c>
      <c r="B26" s="74" t="s">
        <v>234</v>
      </c>
      <c r="C26" s="47"/>
      <c r="D26" s="156">
        <f>SUM(D21:D25)</f>
        <v>-5576193</v>
      </c>
      <c r="E26" s="156">
        <f>SUM(E21:E25)</f>
        <v>-4257279</v>
      </c>
      <c r="F26" s="40"/>
    </row>
    <row r="27" spans="1:6" x14ac:dyDescent="0.3">
      <c r="A27" s="30" t="s">
        <v>235</v>
      </c>
      <c r="B27" s="30" t="s">
        <v>236</v>
      </c>
      <c r="C27" s="23"/>
      <c r="D27" s="158"/>
      <c r="E27" s="158"/>
      <c r="F27" s="40"/>
    </row>
    <row r="28" spans="1:6" x14ac:dyDescent="0.3">
      <c r="A28" s="11" t="s">
        <v>237</v>
      </c>
      <c r="B28" s="11" t="s">
        <v>238</v>
      </c>
      <c r="C28" s="27"/>
      <c r="D28" s="278">
        <v>-460899</v>
      </c>
      <c r="E28" s="155">
        <v>-783290</v>
      </c>
      <c r="F28" s="40"/>
    </row>
    <row r="29" spans="1:6" x14ac:dyDescent="0.3">
      <c r="A29" s="49" t="s">
        <v>239</v>
      </c>
      <c r="B29" s="49" t="s">
        <v>240</v>
      </c>
      <c r="C29" s="51"/>
      <c r="D29" s="279">
        <v>-3708692</v>
      </c>
      <c r="E29" s="159">
        <v>-3708692</v>
      </c>
      <c r="F29" s="43"/>
    </row>
    <row r="30" spans="1:6" x14ac:dyDescent="0.3">
      <c r="A30" s="49" t="s">
        <v>241</v>
      </c>
      <c r="B30" s="49" t="s">
        <v>242</v>
      </c>
      <c r="C30" s="51"/>
      <c r="D30" s="159">
        <v>-2233</v>
      </c>
      <c r="E30" s="159">
        <v>-11370</v>
      </c>
      <c r="F30" s="40"/>
    </row>
    <row r="31" spans="1:6" x14ac:dyDescent="0.3">
      <c r="A31" s="49" t="s">
        <v>243</v>
      </c>
      <c r="B31" s="49" t="s">
        <v>244</v>
      </c>
      <c r="C31" s="50"/>
      <c r="D31" s="159">
        <v>-406</v>
      </c>
      <c r="E31" s="159">
        <v>-1172</v>
      </c>
      <c r="F31" s="69"/>
    </row>
    <row r="32" spans="1:6" x14ac:dyDescent="0.3">
      <c r="A32" s="74" t="s">
        <v>245</v>
      </c>
      <c r="B32" s="74" t="s">
        <v>246</v>
      </c>
      <c r="C32" s="47"/>
      <c r="D32" s="156">
        <f>SUM(D28:D31)</f>
        <v>-4172230</v>
      </c>
      <c r="E32" s="156">
        <f>SUM(E28:E31)</f>
        <v>-4504524</v>
      </c>
      <c r="F32" s="40"/>
    </row>
    <row r="33" spans="1:6" x14ac:dyDescent="0.3">
      <c r="A33" s="30" t="s">
        <v>247</v>
      </c>
      <c r="B33" s="30" t="s">
        <v>248</v>
      </c>
      <c r="C33" s="37"/>
      <c r="D33" s="160">
        <f>D19+D26+D32</f>
        <v>9883630</v>
      </c>
      <c r="E33" s="160">
        <f>E19+E26+E32</f>
        <v>14347235</v>
      </c>
      <c r="F33" s="40"/>
    </row>
    <row r="34" spans="1:6" ht="28.8" x14ac:dyDescent="0.3">
      <c r="A34" s="26" t="s">
        <v>249</v>
      </c>
      <c r="B34" s="26" t="s">
        <v>250</v>
      </c>
      <c r="C34" s="36"/>
      <c r="D34" s="161">
        <v>24451154</v>
      </c>
      <c r="E34" s="161">
        <v>12953450</v>
      </c>
      <c r="F34" s="69"/>
    </row>
    <row r="35" spans="1:6" ht="28.8" x14ac:dyDescent="0.3">
      <c r="A35" s="52" t="s">
        <v>251</v>
      </c>
      <c r="B35" s="52" t="s">
        <v>252</v>
      </c>
      <c r="C35" s="53"/>
      <c r="D35" s="162">
        <f>D34+D33</f>
        <v>34334784</v>
      </c>
      <c r="E35" s="162">
        <f>E33+E34</f>
        <v>27300685</v>
      </c>
      <c r="F35" s="40"/>
    </row>
    <row r="36" spans="1:6" ht="15" thickTop="1" x14ac:dyDescent="0.3">
      <c r="A36" s="71"/>
      <c r="B36" s="71"/>
      <c r="C36" s="71"/>
      <c r="D36" s="55"/>
      <c r="E36" s="56"/>
      <c r="F36" s="41"/>
    </row>
    <row r="37" spans="1:6" x14ac:dyDescent="0.3">
      <c r="A37" s="71"/>
      <c r="B37" s="71"/>
      <c r="C37" s="71"/>
      <c r="D37" s="55"/>
      <c r="E37" s="57"/>
      <c r="F37" s="69"/>
    </row>
    <row r="38" spans="1:6" x14ac:dyDescent="0.3">
      <c r="A38" s="70"/>
      <c r="B38" s="70"/>
      <c r="C38" s="70"/>
      <c r="D38" s="39"/>
      <c r="E38" s="69"/>
      <c r="F38" s="40"/>
    </row>
    <row r="39" spans="1:6" x14ac:dyDescent="0.3">
      <c r="A39" s="70"/>
      <c r="B39" s="70"/>
      <c r="C39" s="70"/>
      <c r="D39" s="39"/>
      <c r="E39" s="69"/>
      <c r="F39" s="40"/>
    </row>
    <row r="40" spans="1:6" x14ac:dyDescent="0.3">
      <c r="A40" s="70"/>
      <c r="B40" s="70"/>
      <c r="C40" s="70"/>
      <c r="D40" s="39"/>
      <c r="E40" s="69"/>
      <c r="F40" s="40"/>
    </row>
    <row r="41" spans="1:6" x14ac:dyDescent="0.3">
      <c r="A41" s="70"/>
      <c r="B41" s="70"/>
      <c r="C41" s="70"/>
      <c r="D41" s="39"/>
      <c r="E41" s="69"/>
      <c r="F41" s="40"/>
    </row>
    <row r="42" spans="1:6" x14ac:dyDescent="0.3">
      <c r="A42" s="70"/>
      <c r="B42" s="70"/>
      <c r="C42" s="70"/>
      <c r="D42" s="39"/>
      <c r="E42" s="69"/>
      <c r="F42" s="40"/>
    </row>
    <row r="43" spans="1:6" x14ac:dyDescent="0.3">
      <c r="A43" s="70"/>
      <c r="B43" s="70"/>
      <c r="C43" s="70"/>
      <c r="D43" s="42"/>
      <c r="E43" s="40"/>
      <c r="F43" s="40"/>
    </row>
    <row r="44" spans="1:6" x14ac:dyDescent="0.3">
      <c r="A44" s="70"/>
      <c r="B44" s="70"/>
      <c r="C44" s="70"/>
      <c r="D44" s="39"/>
      <c r="E44" s="40"/>
      <c r="F44" s="40"/>
    </row>
    <row r="45" spans="1:6" x14ac:dyDescent="0.3">
      <c r="A45" s="71"/>
      <c r="B45" s="71"/>
      <c r="C45" s="71"/>
      <c r="D45" s="55"/>
      <c r="E45" s="56"/>
      <c r="F45" s="41"/>
    </row>
    <row r="46" spans="1:6" x14ac:dyDescent="0.3">
      <c r="A46" s="71"/>
      <c r="B46" s="71"/>
      <c r="C46" s="71"/>
      <c r="D46" s="55"/>
      <c r="E46" s="56"/>
      <c r="F46" s="41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F5608-6C97-4854-B448-0E334F4F9F97}">
  <sheetPr>
    <tabColor rgb="FF92D050"/>
  </sheetPr>
  <dimension ref="A1:J23"/>
  <sheetViews>
    <sheetView showGridLines="0" topLeftCell="A3" zoomScale="70" zoomScaleNormal="70" workbookViewId="0">
      <selection activeCell="E22" sqref="E22"/>
    </sheetView>
  </sheetViews>
  <sheetFormatPr defaultColWidth="8.88671875" defaultRowHeight="14.4" x14ac:dyDescent="0.3"/>
  <cols>
    <col min="1" max="2" width="43" style="80" customWidth="1"/>
    <col min="3" max="3" width="9" style="80" customWidth="1"/>
    <col min="4" max="10" width="16.44140625" style="80" customWidth="1"/>
    <col min="11" max="16384" width="8.88671875" style="80"/>
  </cols>
  <sheetData>
    <row r="1" spans="1:10" s="252" customFormat="1" ht="60.6" customHeight="1" x14ac:dyDescent="0.3">
      <c r="A1" s="124" t="str">
        <f>'Peļņas vai zaudējumu pārskats'!A1</f>
        <v>AKCIJU SABIEDRĪBAS "CONEXUS BALTIC GRID" Saīsinātie starpperiodu finanšu pārskati par periodu no 01.01.2025. līdz 31.03.2025.</v>
      </c>
      <c r="B1" s="124" t="str">
        <f>'Peļņas vai zaudējumu pārskats'!B1</f>
        <v>JOINT STOCK COMPANY CONEXUS BALTIC GRID Condensed Interim Financial Statements for the period from 01.01.2025 until 31.03.2025</v>
      </c>
      <c r="C1" s="124"/>
    </row>
    <row r="2" spans="1:10" ht="18" customHeight="1" x14ac:dyDescent="0.3">
      <c r="A2" s="253" t="s">
        <v>253</v>
      </c>
      <c r="B2" s="67" t="s">
        <v>254</v>
      </c>
      <c r="C2" s="67"/>
    </row>
    <row r="3" spans="1:10" ht="58.2" customHeight="1" x14ac:dyDescent="0.3">
      <c r="A3" s="44"/>
      <c r="B3" s="44"/>
      <c r="C3" s="187" t="s">
        <v>255</v>
      </c>
      <c r="D3" s="8" t="s">
        <v>146</v>
      </c>
      <c r="E3" s="8" t="s">
        <v>152</v>
      </c>
      <c r="F3" s="8" t="s">
        <v>148</v>
      </c>
      <c r="G3" s="8" t="s">
        <v>256</v>
      </c>
      <c r="H3" s="8" t="s">
        <v>257</v>
      </c>
      <c r="I3" s="8" t="s">
        <v>258</v>
      </c>
      <c r="J3" s="8" t="s">
        <v>259</v>
      </c>
    </row>
    <row r="4" spans="1:10" ht="58.2" customHeight="1" x14ac:dyDescent="0.3">
      <c r="A4" s="44"/>
      <c r="B4" s="44"/>
      <c r="C4" s="274" t="s">
        <v>260</v>
      </c>
      <c r="D4" s="192" t="s">
        <v>147</v>
      </c>
      <c r="E4" s="192" t="s">
        <v>153</v>
      </c>
      <c r="F4" s="192" t="s">
        <v>149</v>
      </c>
      <c r="G4" s="192" t="s">
        <v>261</v>
      </c>
      <c r="H4" s="192" t="s">
        <v>262</v>
      </c>
      <c r="I4" s="192" t="s">
        <v>263</v>
      </c>
      <c r="J4" s="192" t="s">
        <v>264</v>
      </c>
    </row>
    <row r="5" spans="1:10" x14ac:dyDescent="0.3">
      <c r="A5" s="254"/>
      <c r="B5" s="255"/>
      <c r="C5" s="255"/>
      <c r="D5" s="275" t="s">
        <v>93</v>
      </c>
      <c r="E5" s="275" t="s">
        <v>93</v>
      </c>
      <c r="F5" s="275" t="s">
        <v>93</v>
      </c>
      <c r="G5" s="275" t="s">
        <v>93</v>
      </c>
      <c r="H5" s="275" t="s">
        <v>93</v>
      </c>
      <c r="I5" s="275" t="s">
        <v>93</v>
      </c>
      <c r="J5" s="275" t="s">
        <v>93</v>
      </c>
    </row>
    <row r="6" spans="1:10" x14ac:dyDescent="0.3">
      <c r="A6" s="256" t="s">
        <v>265</v>
      </c>
      <c r="B6" s="257" t="s">
        <v>265</v>
      </c>
      <c r="C6" s="257"/>
      <c r="D6" s="258"/>
      <c r="E6" s="259"/>
      <c r="F6" s="260"/>
      <c r="G6" s="259"/>
      <c r="H6" s="259"/>
      <c r="I6" s="259"/>
      <c r="J6" s="259"/>
    </row>
    <row r="7" spans="1:10" x14ac:dyDescent="0.3">
      <c r="A7" s="268" t="s">
        <v>437</v>
      </c>
      <c r="B7" s="268" t="s">
        <v>438</v>
      </c>
      <c r="C7" s="261"/>
      <c r="D7" s="334">
        <v>39786089</v>
      </c>
      <c r="E7" s="404">
        <v>100503041</v>
      </c>
      <c r="F7" s="334">
        <v>-23352</v>
      </c>
      <c r="G7" s="334">
        <v>24647260</v>
      </c>
      <c r="H7" s="334">
        <v>163915291</v>
      </c>
      <c r="I7" s="334">
        <v>88379</v>
      </c>
      <c r="J7" s="334">
        <f>SUM(D7:I7)</f>
        <v>328916708</v>
      </c>
    </row>
    <row r="8" spans="1:10" x14ac:dyDescent="0.3">
      <c r="A8" s="80" t="s">
        <v>442</v>
      </c>
      <c r="B8" s="45" t="s">
        <v>443</v>
      </c>
      <c r="C8" s="262"/>
      <c r="D8" s="262">
        <v>0</v>
      </c>
      <c r="E8" s="264">
        <v>18306939</v>
      </c>
      <c r="F8" s="262">
        <v>0</v>
      </c>
      <c r="G8" s="263">
        <v>0</v>
      </c>
      <c r="H8" s="264">
        <v>0</v>
      </c>
      <c r="I8" s="264">
        <v>0</v>
      </c>
      <c r="J8" s="263">
        <f>SUM(D8:I8)</f>
        <v>18306939</v>
      </c>
    </row>
    <row r="9" spans="1:10" ht="28.8" x14ac:dyDescent="0.3">
      <c r="A9" s="73" t="s">
        <v>272</v>
      </c>
      <c r="B9" s="363" t="s">
        <v>101</v>
      </c>
      <c r="C9" s="271"/>
      <c r="D9" s="262">
        <v>0</v>
      </c>
      <c r="E9" s="263">
        <v>1656274</v>
      </c>
      <c r="F9" s="262">
        <v>0</v>
      </c>
      <c r="G9" s="263">
        <v>0</v>
      </c>
      <c r="H9" s="263">
        <v>-1656274</v>
      </c>
      <c r="I9" s="263">
        <v>0</v>
      </c>
      <c r="J9" s="263">
        <v>0</v>
      </c>
    </row>
    <row r="10" spans="1:10" x14ac:dyDescent="0.3">
      <c r="A10" s="30" t="s">
        <v>268</v>
      </c>
      <c r="B10" s="30" t="s">
        <v>269</v>
      </c>
      <c r="C10" s="272"/>
      <c r="D10" s="261">
        <f>D8+D9</f>
        <v>0</v>
      </c>
      <c r="E10" s="261">
        <f t="shared" ref="E10:I10" si="0">E8+E9</f>
        <v>19963213</v>
      </c>
      <c r="F10" s="261">
        <f t="shared" si="0"/>
        <v>0</v>
      </c>
      <c r="G10" s="261">
        <f t="shared" si="0"/>
        <v>0</v>
      </c>
      <c r="H10" s="261">
        <f t="shared" si="0"/>
        <v>-1656274</v>
      </c>
      <c r="I10" s="261">
        <f t="shared" si="0"/>
        <v>0</v>
      </c>
      <c r="J10" s="261">
        <f>SUM(D10:I10)</f>
        <v>18306939</v>
      </c>
    </row>
    <row r="11" spans="1:10" ht="15" thickBot="1" x14ac:dyDescent="0.35">
      <c r="A11" s="269" t="s">
        <v>439</v>
      </c>
      <c r="B11" s="269" t="s">
        <v>440</v>
      </c>
      <c r="C11" s="273"/>
      <c r="D11" s="265">
        <f>D7+D10</f>
        <v>39786089</v>
      </c>
      <c r="E11" s="265">
        <f t="shared" ref="E11:I11" si="1">E7+E10</f>
        <v>120466254</v>
      </c>
      <c r="F11" s="265">
        <f t="shared" si="1"/>
        <v>-23352</v>
      </c>
      <c r="G11" s="265">
        <f t="shared" si="1"/>
        <v>24647260</v>
      </c>
      <c r="H11" s="265">
        <f t="shared" si="1"/>
        <v>162259017</v>
      </c>
      <c r="I11" s="265">
        <f t="shared" si="1"/>
        <v>88379</v>
      </c>
      <c r="J11" s="265">
        <f>SUM(D11:I11)</f>
        <v>347223647</v>
      </c>
    </row>
    <row r="12" spans="1:10" ht="15" thickTop="1" x14ac:dyDescent="0.3">
      <c r="A12" s="80" t="s">
        <v>504</v>
      </c>
      <c r="B12" s="45" t="s">
        <v>505</v>
      </c>
      <c r="C12" s="271"/>
      <c r="D12" s="262">
        <v>0</v>
      </c>
      <c r="E12" s="264">
        <v>20057856</v>
      </c>
      <c r="F12" s="262">
        <v>0</v>
      </c>
      <c r="G12" s="263">
        <v>0</v>
      </c>
      <c r="H12" s="264">
        <v>0</v>
      </c>
      <c r="I12" s="264">
        <v>0</v>
      </c>
      <c r="J12" s="263">
        <f>E12</f>
        <v>20057856</v>
      </c>
    </row>
    <row r="13" spans="1:10" ht="28.8" x14ac:dyDescent="0.3">
      <c r="A13" s="73" t="s">
        <v>266</v>
      </c>
      <c r="B13" s="73" t="s">
        <v>267</v>
      </c>
      <c r="C13" s="271"/>
      <c r="D13" s="262">
        <v>0</v>
      </c>
      <c r="E13" s="266">
        <v>0</v>
      </c>
      <c r="F13" s="262">
        <v>0</v>
      </c>
      <c r="G13" s="262">
        <v>0</v>
      </c>
      <c r="H13" s="361">
        <f>-16833777-5790938</f>
        <v>-22624715</v>
      </c>
      <c r="I13" s="266">
        <v>-20583</v>
      </c>
      <c r="J13" s="266">
        <f>I13+H13</f>
        <v>-22645298</v>
      </c>
    </row>
    <row r="14" spans="1:10" ht="28.8" x14ac:dyDescent="0.3">
      <c r="A14" s="73" t="s">
        <v>272</v>
      </c>
      <c r="B14" s="363" t="s">
        <v>101</v>
      </c>
      <c r="C14" s="271"/>
      <c r="D14" s="262">
        <v>0</v>
      </c>
      <c r="E14" s="276">
        <v>4975358</v>
      </c>
      <c r="F14" s="262">
        <v>0</v>
      </c>
      <c r="G14" s="263">
        <v>0</v>
      </c>
      <c r="H14" s="276">
        <v>-4975358</v>
      </c>
      <c r="I14" s="263">
        <v>0</v>
      </c>
      <c r="J14" s="263">
        <v>0</v>
      </c>
    </row>
    <row r="15" spans="1:10" x14ac:dyDescent="0.3">
      <c r="A15" s="30" t="s">
        <v>268</v>
      </c>
      <c r="B15" s="30" t="s">
        <v>269</v>
      </c>
      <c r="C15" s="272"/>
      <c r="D15" s="261">
        <v>0</v>
      </c>
      <c r="E15" s="261">
        <f>E12+E13+E14</f>
        <v>25033214</v>
      </c>
      <c r="F15" s="261">
        <f t="shared" ref="F15:I15" si="2">F12+F13+F14</f>
        <v>0</v>
      </c>
      <c r="G15" s="261">
        <f t="shared" si="2"/>
        <v>0</v>
      </c>
      <c r="H15" s="261">
        <f t="shared" si="2"/>
        <v>-27600073</v>
      </c>
      <c r="I15" s="261">
        <f t="shared" si="2"/>
        <v>-20583</v>
      </c>
      <c r="J15" s="261">
        <f>J12+J13</f>
        <v>-2587442</v>
      </c>
    </row>
    <row r="16" spans="1:10" x14ac:dyDescent="0.3">
      <c r="A16" s="73" t="s">
        <v>270</v>
      </c>
      <c r="B16" s="73" t="s">
        <v>271</v>
      </c>
      <c r="C16" s="271"/>
      <c r="D16" s="262">
        <v>0</v>
      </c>
      <c r="E16" s="263">
        <v>-11935826</v>
      </c>
      <c r="F16" s="262">
        <v>1071</v>
      </c>
      <c r="G16" s="263">
        <v>0</v>
      </c>
      <c r="H16" s="263">
        <v>0</v>
      </c>
      <c r="I16" s="263">
        <v>0</v>
      </c>
      <c r="J16" s="263">
        <f>F16+E16</f>
        <v>-11934755</v>
      </c>
    </row>
    <row r="17" spans="1:10" ht="28.8" x14ac:dyDescent="0.3">
      <c r="A17" s="30" t="s">
        <v>273</v>
      </c>
      <c r="B17" s="30" t="s">
        <v>274</v>
      </c>
      <c r="C17" s="261"/>
      <c r="D17" s="261">
        <v>0</v>
      </c>
      <c r="E17" s="261">
        <f>E16</f>
        <v>-11935826</v>
      </c>
      <c r="F17" s="261">
        <f t="shared" ref="F17:I17" si="3">F16</f>
        <v>1071</v>
      </c>
      <c r="G17" s="261">
        <f t="shared" si="3"/>
        <v>0</v>
      </c>
      <c r="H17" s="261">
        <f t="shared" si="3"/>
        <v>0</v>
      </c>
      <c r="I17" s="261">
        <f t="shared" si="3"/>
        <v>0</v>
      </c>
      <c r="J17" s="261">
        <f>H17+F17+E17</f>
        <v>-11934755</v>
      </c>
    </row>
    <row r="18" spans="1:10" ht="15" thickBot="1" x14ac:dyDescent="0.35">
      <c r="A18" s="270" t="s">
        <v>275</v>
      </c>
      <c r="B18" s="270" t="s">
        <v>276</v>
      </c>
      <c r="C18" s="267"/>
      <c r="D18" s="267">
        <f t="shared" ref="D18:J18" si="4">D11+D15+D17</f>
        <v>39786089</v>
      </c>
      <c r="E18" s="267">
        <f t="shared" si="4"/>
        <v>133563642</v>
      </c>
      <c r="F18" s="267">
        <f t="shared" si="4"/>
        <v>-22281</v>
      </c>
      <c r="G18" s="267">
        <f t="shared" si="4"/>
        <v>24647260</v>
      </c>
      <c r="H18" s="267">
        <f t="shared" si="4"/>
        <v>134658944</v>
      </c>
      <c r="I18" s="267">
        <f t="shared" si="4"/>
        <v>67796</v>
      </c>
      <c r="J18" s="267">
        <f t="shared" si="4"/>
        <v>332701450</v>
      </c>
    </row>
    <row r="19" spans="1:10" ht="15" thickTop="1" x14ac:dyDescent="0.3">
      <c r="A19" s="80" t="s">
        <v>291</v>
      </c>
      <c r="B19" s="45" t="s">
        <v>292</v>
      </c>
      <c r="C19" s="271"/>
      <c r="D19" s="262">
        <v>0</v>
      </c>
      <c r="E19" s="264">
        <f>'Peļņas vai zaudējumu pārskats'!D16</f>
        <v>15668804</v>
      </c>
      <c r="F19" s="262">
        <v>0</v>
      </c>
      <c r="G19" s="263">
        <v>0</v>
      </c>
      <c r="H19" s="264">
        <v>0</v>
      </c>
      <c r="I19" s="264">
        <v>0</v>
      </c>
      <c r="J19" s="263">
        <f>E19</f>
        <v>15668804</v>
      </c>
    </row>
    <row r="20" spans="1:10" ht="28.8" x14ac:dyDescent="0.3">
      <c r="A20" s="73" t="s">
        <v>272</v>
      </c>
      <c r="B20" s="363" t="s">
        <v>101</v>
      </c>
      <c r="C20" s="271"/>
      <c r="D20" s="262">
        <v>0</v>
      </c>
      <c r="E20" s="276">
        <v>1374635</v>
      </c>
      <c r="F20" s="262">
        <v>0</v>
      </c>
      <c r="G20" s="263">
        <v>0</v>
      </c>
      <c r="H20" s="276">
        <v>-1374635</v>
      </c>
      <c r="I20" s="263">
        <v>0</v>
      </c>
      <c r="J20" s="263">
        <v>0</v>
      </c>
    </row>
    <row r="21" spans="1:10" x14ac:dyDescent="0.3">
      <c r="A21" s="30" t="s">
        <v>268</v>
      </c>
      <c r="B21" s="30" t="s">
        <v>269</v>
      </c>
      <c r="C21" s="272"/>
      <c r="D21" s="261">
        <f>D19+D20</f>
        <v>0</v>
      </c>
      <c r="E21" s="261">
        <f t="shared" ref="E21:I21" si="5">E19+E20</f>
        <v>17043439</v>
      </c>
      <c r="F21" s="261">
        <f t="shared" si="5"/>
        <v>0</v>
      </c>
      <c r="G21" s="261">
        <f t="shared" si="5"/>
        <v>0</v>
      </c>
      <c r="H21" s="261">
        <f t="shared" si="5"/>
        <v>-1374635</v>
      </c>
      <c r="I21" s="261">
        <f t="shared" si="5"/>
        <v>0</v>
      </c>
      <c r="J21" s="261">
        <f>SUM(E21:I21)</f>
        <v>15668804</v>
      </c>
    </row>
    <row r="22" spans="1:10" ht="15" thickBot="1" x14ac:dyDescent="0.35">
      <c r="A22" s="270" t="s">
        <v>444</v>
      </c>
      <c r="B22" s="270" t="s">
        <v>441</v>
      </c>
      <c r="C22" s="267"/>
      <c r="D22" s="267">
        <f>D18+D21</f>
        <v>39786089</v>
      </c>
      <c r="E22" s="267">
        <f t="shared" ref="E22:I22" si="6">E18+E21</f>
        <v>150607081</v>
      </c>
      <c r="F22" s="267">
        <f t="shared" si="6"/>
        <v>-22281</v>
      </c>
      <c r="G22" s="267">
        <f t="shared" si="6"/>
        <v>24647260</v>
      </c>
      <c r="H22" s="267">
        <f t="shared" si="6"/>
        <v>133284309</v>
      </c>
      <c r="I22" s="267">
        <f t="shared" si="6"/>
        <v>67796</v>
      </c>
      <c r="J22" s="267">
        <f>SUM(D22:I22)</f>
        <v>348370254</v>
      </c>
    </row>
    <row r="23" spans="1:10" ht="15" thickTop="1" x14ac:dyDescent="0.3">
      <c r="A23" s="71"/>
      <c r="B23" s="71"/>
      <c r="C23" s="71"/>
      <c r="D23" s="71"/>
      <c r="E23" s="55"/>
      <c r="F23" s="56"/>
      <c r="G23" s="41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DC523-CD17-49C1-9D89-82C70066468C}">
  <sheetPr>
    <tabColor rgb="FF92D050"/>
  </sheetPr>
  <dimension ref="A1:F52"/>
  <sheetViews>
    <sheetView showGridLines="0" topLeftCell="B38" zoomScaleNormal="100" workbookViewId="0">
      <selection activeCell="C15" sqref="C15"/>
    </sheetView>
  </sheetViews>
  <sheetFormatPr defaultRowHeight="14.4" x14ac:dyDescent="0.3"/>
  <cols>
    <col min="1" max="1" width="45" customWidth="1"/>
    <col min="2" max="2" width="44" customWidth="1"/>
    <col min="3" max="6" width="18.33203125" customWidth="1"/>
  </cols>
  <sheetData>
    <row r="1" spans="1:6" s="199" customFormat="1" ht="55.95" customHeight="1" x14ac:dyDescent="0.3">
      <c r="A1" s="200" t="str">
        <f>'Peļņas vai zaudējumu pārskats'!A1</f>
        <v>AKCIJU SABIEDRĪBAS "CONEXUS BALTIC GRID" Saīsinātie starpperiodu finanšu pārskati par periodu no 01.01.2025. līdz 31.03.2025.</v>
      </c>
      <c r="B1" s="200" t="str">
        <f>'Peļņas vai zaudējumu pārskats'!B1</f>
        <v>JOINT STOCK COMPANY CONEXUS BALTIC GRID Condensed Interim Financial Statements for the period from 01.01.2025 until 31.03.2025</v>
      </c>
    </row>
    <row r="2" spans="1:6" x14ac:dyDescent="0.3">
      <c r="A2" s="209" t="s">
        <v>457</v>
      </c>
      <c r="B2" s="209" t="s">
        <v>458</v>
      </c>
    </row>
    <row r="3" spans="1:6" ht="28.8" x14ac:dyDescent="0.3">
      <c r="A3" s="248" t="s">
        <v>488</v>
      </c>
      <c r="B3" s="248" t="s">
        <v>489</v>
      </c>
    </row>
    <row r="4" spans="1:6" ht="57.6" x14ac:dyDescent="0.3">
      <c r="A4" s="210"/>
      <c r="B4" s="210"/>
      <c r="C4" s="211" t="s">
        <v>277</v>
      </c>
      <c r="D4" s="211" t="s">
        <v>278</v>
      </c>
      <c r="E4" s="211" t="s">
        <v>279</v>
      </c>
      <c r="F4" s="211" t="s">
        <v>280</v>
      </c>
    </row>
    <row r="5" spans="1:6" x14ac:dyDescent="0.3">
      <c r="A5" s="212"/>
      <c r="B5" s="213"/>
      <c r="C5" s="214" t="s">
        <v>93</v>
      </c>
      <c r="D5" s="214" t="s">
        <v>93</v>
      </c>
      <c r="E5" s="214" t="s">
        <v>93</v>
      </c>
      <c r="F5" s="214" t="s">
        <v>93</v>
      </c>
    </row>
    <row r="6" spans="1:6" x14ac:dyDescent="0.3">
      <c r="A6" s="213" t="s">
        <v>281</v>
      </c>
      <c r="B6" s="215" t="s">
        <v>69</v>
      </c>
      <c r="C6" s="216">
        <v>11926841</v>
      </c>
      <c r="D6" s="216">
        <v>14376976</v>
      </c>
      <c r="E6" s="216">
        <v>26303817</v>
      </c>
      <c r="F6" s="216">
        <f t="shared" ref="F6:F14" si="0">C6+D6-E6</f>
        <v>0</v>
      </c>
    </row>
    <row r="7" spans="1:6" x14ac:dyDescent="0.3">
      <c r="A7" s="213" t="s">
        <v>282</v>
      </c>
      <c r="B7" s="213" t="s">
        <v>71</v>
      </c>
      <c r="C7" s="217">
        <v>44285</v>
      </c>
      <c r="D7" s="217">
        <v>262036</v>
      </c>
      <c r="E7" s="218">
        <v>306321</v>
      </c>
      <c r="F7" s="216">
        <f t="shared" si="0"/>
        <v>0</v>
      </c>
    </row>
    <row r="8" spans="1:6" x14ac:dyDescent="0.3">
      <c r="A8" s="213" t="s">
        <v>283</v>
      </c>
      <c r="B8" s="215" t="s">
        <v>73</v>
      </c>
      <c r="C8" s="217">
        <v>-910860</v>
      </c>
      <c r="D8" s="217">
        <v>-964871</v>
      </c>
      <c r="E8" s="218">
        <v>-1875731</v>
      </c>
      <c r="F8" s="216">
        <f t="shared" si="0"/>
        <v>0</v>
      </c>
    </row>
    <row r="9" spans="1:6" x14ac:dyDescent="0.3">
      <c r="A9" s="213" t="s">
        <v>284</v>
      </c>
      <c r="B9" s="215" t="s">
        <v>75</v>
      </c>
      <c r="C9" s="217">
        <v>-2342794</v>
      </c>
      <c r="D9" s="217">
        <v>-1665071</v>
      </c>
      <c r="E9" s="218">
        <v>-4007865</v>
      </c>
      <c r="F9" s="216">
        <f t="shared" si="0"/>
        <v>0</v>
      </c>
    </row>
    <row r="10" spans="1:6" x14ac:dyDescent="0.3">
      <c r="A10" s="213" t="s">
        <v>285</v>
      </c>
      <c r="B10" s="215" t="s">
        <v>77</v>
      </c>
      <c r="C10" s="217">
        <v>-325975</v>
      </c>
      <c r="D10" s="217">
        <v>-178171</v>
      </c>
      <c r="E10" s="218">
        <v>-504146</v>
      </c>
      <c r="F10" s="216">
        <f t="shared" si="0"/>
        <v>0</v>
      </c>
    </row>
    <row r="11" spans="1:6" ht="28.8" x14ac:dyDescent="0.3">
      <c r="A11" s="213" t="s">
        <v>286</v>
      </c>
      <c r="B11" s="215" t="s">
        <v>287</v>
      </c>
      <c r="C11" s="217">
        <v>-2425334</v>
      </c>
      <c r="D11" s="217">
        <v>-1893858</v>
      </c>
      <c r="E11" s="216">
        <v>-4319192</v>
      </c>
      <c r="F11" s="216">
        <f t="shared" si="0"/>
        <v>0</v>
      </c>
    </row>
    <row r="12" spans="1:6" x14ac:dyDescent="0.3">
      <c r="A12" s="213" t="s">
        <v>288</v>
      </c>
      <c r="B12" s="215" t="s">
        <v>289</v>
      </c>
      <c r="C12" s="217">
        <v>-138120</v>
      </c>
      <c r="D12" s="217">
        <v>-96280</v>
      </c>
      <c r="E12" s="216">
        <v>-234400</v>
      </c>
      <c r="F12" s="216">
        <f t="shared" si="0"/>
        <v>0</v>
      </c>
    </row>
    <row r="13" spans="1:6" x14ac:dyDescent="0.3">
      <c r="A13" s="213" t="s">
        <v>290</v>
      </c>
      <c r="B13" s="215" t="s">
        <v>87</v>
      </c>
      <c r="C13" s="216">
        <v>0</v>
      </c>
      <c r="D13" s="216">
        <v>0</v>
      </c>
      <c r="E13" s="216">
        <v>0</v>
      </c>
      <c r="F13" s="216">
        <f t="shared" si="0"/>
        <v>0</v>
      </c>
    </row>
    <row r="14" spans="1:6" ht="15" thickBot="1" x14ac:dyDescent="0.35">
      <c r="A14" s="219" t="s">
        <v>291</v>
      </c>
      <c r="B14" s="220" t="s">
        <v>292</v>
      </c>
      <c r="C14" s="221">
        <v>5828043</v>
      </c>
      <c r="D14" s="221">
        <v>9840761</v>
      </c>
      <c r="E14" s="221">
        <v>15668804</v>
      </c>
      <c r="F14" s="221">
        <f t="shared" si="0"/>
        <v>0</v>
      </c>
    </row>
    <row r="15" spans="1:6" ht="15" thickTop="1" x14ac:dyDescent="0.3"/>
    <row r="16" spans="1:6" ht="28.8" x14ac:dyDescent="0.3">
      <c r="A16" s="248" t="s">
        <v>490</v>
      </c>
      <c r="B16" s="248" t="s">
        <v>491</v>
      </c>
      <c r="C16" s="222"/>
      <c r="D16" s="222"/>
      <c r="E16" s="222"/>
      <c r="F16" s="222"/>
    </row>
    <row r="17" spans="1:6" ht="57.6" x14ac:dyDescent="0.3">
      <c r="A17" s="210"/>
      <c r="B17" s="210"/>
      <c r="C17" s="211" t="s">
        <v>277</v>
      </c>
      <c r="D17" s="211" t="s">
        <v>278</v>
      </c>
      <c r="E17" s="211" t="s">
        <v>279</v>
      </c>
      <c r="F17" s="211" t="s">
        <v>280</v>
      </c>
    </row>
    <row r="18" spans="1:6" x14ac:dyDescent="0.3">
      <c r="A18" s="212"/>
      <c r="B18" s="213"/>
      <c r="C18" s="214" t="s">
        <v>93</v>
      </c>
      <c r="D18" s="214" t="s">
        <v>93</v>
      </c>
      <c r="E18" s="214" t="s">
        <v>93</v>
      </c>
      <c r="F18" s="214" t="s">
        <v>93</v>
      </c>
    </row>
    <row r="19" spans="1:6" x14ac:dyDescent="0.3">
      <c r="A19" s="213" t="s">
        <v>281</v>
      </c>
      <c r="B19" s="215" t="s">
        <v>69</v>
      </c>
      <c r="C19" s="216">
        <v>14718228</v>
      </c>
      <c r="D19" s="216">
        <v>15011406</v>
      </c>
      <c r="E19" s="216">
        <v>29729634</v>
      </c>
      <c r="F19" s="216">
        <f t="shared" ref="F19:F27" si="1">C19+D19-E19</f>
        <v>0</v>
      </c>
    </row>
    <row r="20" spans="1:6" x14ac:dyDescent="0.3">
      <c r="A20" s="213" t="s">
        <v>282</v>
      </c>
      <c r="B20" s="213" t="s">
        <v>71</v>
      </c>
      <c r="C20" s="217">
        <v>36711</v>
      </c>
      <c r="D20" s="217">
        <v>217839</v>
      </c>
      <c r="E20" s="218">
        <v>254550</v>
      </c>
      <c r="F20" s="216">
        <f t="shared" si="1"/>
        <v>0</v>
      </c>
    </row>
    <row r="21" spans="1:6" x14ac:dyDescent="0.3">
      <c r="A21" s="213" t="s">
        <v>283</v>
      </c>
      <c r="B21" s="215" t="s">
        <v>73</v>
      </c>
      <c r="C21" s="217">
        <v>-853311</v>
      </c>
      <c r="D21" s="217">
        <v>-1265733</v>
      </c>
      <c r="E21" s="218">
        <v>-2119044</v>
      </c>
      <c r="F21" s="216">
        <f t="shared" si="1"/>
        <v>0</v>
      </c>
    </row>
    <row r="22" spans="1:6" x14ac:dyDescent="0.3">
      <c r="A22" s="213" t="s">
        <v>284</v>
      </c>
      <c r="B22" s="215" t="s">
        <v>75</v>
      </c>
      <c r="C22" s="217">
        <v>-2271799</v>
      </c>
      <c r="D22" s="217">
        <v>-1688645</v>
      </c>
      <c r="E22" s="218">
        <v>-3960444</v>
      </c>
      <c r="F22" s="216">
        <f t="shared" si="1"/>
        <v>0</v>
      </c>
    </row>
    <row r="23" spans="1:6" x14ac:dyDescent="0.3">
      <c r="A23" s="213" t="s">
        <v>285</v>
      </c>
      <c r="B23" s="215" t="s">
        <v>77</v>
      </c>
      <c r="C23" s="217">
        <v>-334546</v>
      </c>
      <c r="D23" s="217">
        <v>-173620</v>
      </c>
      <c r="E23" s="218">
        <v>-508166</v>
      </c>
      <c r="F23" s="216">
        <f t="shared" si="1"/>
        <v>0</v>
      </c>
    </row>
    <row r="24" spans="1:6" ht="28.8" x14ac:dyDescent="0.3">
      <c r="A24" s="213" t="s">
        <v>286</v>
      </c>
      <c r="B24" s="215" t="s">
        <v>287</v>
      </c>
      <c r="C24" s="217">
        <v>-2540554</v>
      </c>
      <c r="D24" s="217">
        <v>-1971050</v>
      </c>
      <c r="E24" s="216">
        <v>-4511604</v>
      </c>
      <c r="F24" s="216">
        <f t="shared" si="1"/>
        <v>0</v>
      </c>
    </row>
    <row r="25" spans="1:6" x14ac:dyDescent="0.3">
      <c r="A25" s="213" t="s">
        <v>288</v>
      </c>
      <c r="B25" s="215" t="s">
        <v>289</v>
      </c>
      <c r="C25" s="217">
        <v>-340357</v>
      </c>
      <c r="D25" s="217">
        <v>-237630</v>
      </c>
      <c r="E25" s="216">
        <v>-577987</v>
      </c>
      <c r="F25" s="216">
        <f t="shared" si="1"/>
        <v>0</v>
      </c>
    </row>
    <row r="26" spans="1:6" x14ac:dyDescent="0.3">
      <c r="A26" s="213" t="s">
        <v>290</v>
      </c>
      <c r="B26" s="215" t="s">
        <v>87</v>
      </c>
      <c r="C26" s="216">
        <v>0</v>
      </c>
      <c r="D26" s="216">
        <v>0</v>
      </c>
      <c r="E26" s="216">
        <v>0</v>
      </c>
      <c r="F26" s="216">
        <f t="shared" si="1"/>
        <v>0</v>
      </c>
    </row>
    <row r="27" spans="1:6" ht="15" thickBot="1" x14ac:dyDescent="0.35">
      <c r="A27" s="219" t="s">
        <v>291</v>
      </c>
      <c r="B27" s="220" t="s">
        <v>292</v>
      </c>
      <c r="C27" s="221">
        <v>8414372</v>
      </c>
      <c r="D27" s="221">
        <v>9892567</v>
      </c>
      <c r="E27" s="221">
        <v>18306939</v>
      </c>
      <c r="F27" s="221">
        <f t="shared" si="1"/>
        <v>0</v>
      </c>
    </row>
    <row r="28" spans="1:6" ht="15" thickTop="1" x14ac:dyDescent="0.3"/>
    <row r="29" spans="1:6" ht="28.8" x14ac:dyDescent="0.3">
      <c r="A29" s="248" t="s">
        <v>492</v>
      </c>
      <c r="B29" s="248" t="s">
        <v>493</v>
      </c>
      <c r="C29" s="223"/>
      <c r="D29" s="223"/>
      <c r="E29" s="223"/>
      <c r="F29" s="223"/>
    </row>
    <row r="30" spans="1:6" ht="57.6" x14ac:dyDescent="0.3">
      <c r="A30" s="210"/>
      <c r="B30" s="210"/>
      <c r="C30" s="211" t="s">
        <v>277</v>
      </c>
      <c r="D30" s="211" t="s">
        <v>278</v>
      </c>
      <c r="E30" s="211" t="s">
        <v>279</v>
      </c>
      <c r="F30" s="211" t="s">
        <v>280</v>
      </c>
    </row>
    <row r="31" spans="1:6" x14ac:dyDescent="0.3">
      <c r="A31" s="212"/>
      <c r="B31" s="213"/>
      <c r="C31" s="214" t="s">
        <v>93</v>
      </c>
      <c r="D31" s="214" t="s">
        <v>93</v>
      </c>
      <c r="E31" s="214" t="s">
        <v>93</v>
      </c>
      <c r="F31" s="214" t="s">
        <v>93</v>
      </c>
    </row>
    <row r="32" spans="1:6" x14ac:dyDescent="0.3">
      <c r="A32" s="215" t="s">
        <v>293</v>
      </c>
      <c r="B32" s="215" t="s">
        <v>294</v>
      </c>
      <c r="C32" s="217">
        <v>236710469</v>
      </c>
      <c r="D32" s="217">
        <v>253936517</v>
      </c>
      <c r="E32" s="217">
        <v>490646986</v>
      </c>
      <c r="F32" s="216">
        <f>C32+D32-E32</f>
        <v>0</v>
      </c>
    </row>
    <row r="33" spans="1:6" ht="29.4" thickBot="1" x14ac:dyDescent="0.35">
      <c r="A33" s="224" t="s">
        <v>295</v>
      </c>
      <c r="B33" s="224" t="s">
        <v>296</v>
      </c>
      <c r="C33" s="225">
        <v>302706</v>
      </c>
      <c r="D33" s="225">
        <v>5067917</v>
      </c>
      <c r="E33" s="226">
        <v>5370623</v>
      </c>
      <c r="F33" s="226">
        <f>C33+D33-E33</f>
        <v>0</v>
      </c>
    </row>
    <row r="34" spans="1:6" ht="15" thickTop="1" x14ac:dyDescent="0.3"/>
    <row r="35" spans="1:6" ht="28.8" x14ac:dyDescent="0.3">
      <c r="A35" s="248" t="s">
        <v>494</v>
      </c>
      <c r="B35" s="248" t="s">
        <v>495</v>
      </c>
      <c r="C35" s="223"/>
      <c r="D35" s="223"/>
      <c r="E35" s="223"/>
      <c r="F35" s="223"/>
    </row>
    <row r="36" spans="1:6" ht="57.6" x14ac:dyDescent="0.3">
      <c r="A36" s="210"/>
      <c r="B36" s="210"/>
      <c r="C36" s="211" t="s">
        <v>277</v>
      </c>
      <c r="D36" s="211" t="s">
        <v>278</v>
      </c>
      <c r="E36" s="211" t="s">
        <v>279</v>
      </c>
      <c r="F36" s="211" t="s">
        <v>280</v>
      </c>
    </row>
    <row r="37" spans="1:6" x14ac:dyDescent="0.3">
      <c r="A37" s="212"/>
      <c r="B37" s="213"/>
      <c r="C37" s="214" t="s">
        <v>93</v>
      </c>
      <c r="D37" s="214" t="s">
        <v>93</v>
      </c>
      <c r="E37" s="214" t="s">
        <v>93</v>
      </c>
      <c r="F37" s="214" t="s">
        <v>93</v>
      </c>
    </row>
    <row r="38" spans="1:6" x14ac:dyDescent="0.3">
      <c r="A38" s="215" t="s">
        <v>293</v>
      </c>
      <c r="B38" s="215" t="s">
        <v>294</v>
      </c>
      <c r="C38" s="217">
        <v>258241908</v>
      </c>
      <c r="D38" s="217">
        <v>224266735</v>
      </c>
      <c r="E38" s="217">
        <v>482508643</v>
      </c>
      <c r="F38" s="216">
        <f>C38+D38-E38</f>
        <v>0</v>
      </c>
    </row>
    <row r="39" spans="1:6" ht="29.4" thickBot="1" x14ac:dyDescent="0.35">
      <c r="A39" s="224" t="s">
        <v>295</v>
      </c>
      <c r="B39" s="224" t="s">
        <v>296</v>
      </c>
      <c r="C39" s="225">
        <v>1107509</v>
      </c>
      <c r="D39" s="225">
        <v>2410924</v>
      </c>
      <c r="E39" s="226">
        <v>3518433</v>
      </c>
      <c r="F39" s="226">
        <f>C39+D39-E39</f>
        <v>0</v>
      </c>
    </row>
    <row r="40" spans="1:6" ht="15" thickTop="1" x14ac:dyDescent="0.3"/>
    <row r="42" spans="1:6" x14ac:dyDescent="0.3">
      <c r="A42" s="227" t="s">
        <v>297</v>
      </c>
      <c r="B42" s="228" t="s">
        <v>298</v>
      </c>
      <c r="C42" s="229"/>
      <c r="D42" s="229"/>
      <c r="E42" s="229"/>
      <c r="F42" s="229"/>
    </row>
    <row r="43" spans="1:6" ht="57.6" x14ac:dyDescent="0.3">
      <c r="A43" s="248" t="s">
        <v>496</v>
      </c>
      <c r="B43" s="248" t="s">
        <v>497</v>
      </c>
      <c r="C43" s="229"/>
      <c r="D43" s="229"/>
      <c r="E43" s="229"/>
      <c r="F43" s="229"/>
    </row>
    <row r="44" spans="1:6" x14ac:dyDescent="0.3">
      <c r="A44" s="230"/>
      <c r="B44" s="230"/>
      <c r="C44" s="211" t="s">
        <v>277</v>
      </c>
      <c r="D44" s="211" t="s">
        <v>278</v>
      </c>
      <c r="E44" s="211" t="s">
        <v>279</v>
      </c>
      <c r="F44" s="211" t="s">
        <v>299</v>
      </c>
    </row>
    <row r="45" spans="1:6" x14ac:dyDescent="0.3">
      <c r="A45" s="212"/>
      <c r="B45" s="213"/>
      <c r="C45" s="214" t="s">
        <v>93</v>
      </c>
      <c r="D45" s="214" t="s">
        <v>93</v>
      </c>
      <c r="E45" s="214" t="s">
        <v>93</v>
      </c>
      <c r="F45" s="214" t="s">
        <v>93</v>
      </c>
    </row>
    <row r="46" spans="1:6" ht="30" customHeight="1" thickBot="1" x14ac:dyDescent="0.35">
      <c r="A46" s="224" t="s">
        <v>300</v>
      </c>
      <c r="B46" s="224" t="s">
        <v>301</v>
      </c>
      <c r="C46" s="225">
        <v>9046039.2999999989</v>
      </c>
      <c r="D46" s="225">
        <v>7846261.5299999993</v>
      </c>
      <c r="E46" s="225">
        <v>16892300.829999998</v>
      </c>
      <c r="F46" s="226">
        <f>C46+D46-E46</f>
        <v>0</v>
      </c>
    </row>
    <row r="47" spans="1:6" ht="15" thickTop="1" x14ac:dyDescent="0.3">
      <c r="A47" s="223"/>
      <c r="B47" s="223"/>
      <c r="C47" s="231"/>
      <c r="D47" s="231"/>
      <c r="E47" s="231"/>
      <c r="F47" s="223"/>
    </row>
    <row r="48" spans="1:6" ht="57.6" x14ac:dyDescent="0.3">
      <c r="A48" s="248" t="s">
        <v>498</v>
      </c>
      <c r="B48" s="248" t="s">
        <v>499</v>
      </c>
      <c r="C48" s="229"/>
      <c r="D48" s="229"/>
      <c r="E48" s="229"/>
      <c r="F48" s="229"/>
    </row>
    <row r="49" spans="1:6" x14ac:dyDescent="0.3">
      <c r="A49" s="230"/>
      <c r="B49" s="230"/>
      <c r="C49" s="211" t="s">
        <v>277</v>
      </c>
      <c r="D49" s="211" t="s">
        <v>278</v>
      </c>
      <c r="E49" s="211" t="s">
        <v>279</v>
      </c>
      <c r="F49" s="211" t="s">
        <v>299</v>
      </c>
    </row>
    <row r="50" spans="1:6" x14ac:dyDescent="0.3">
      <c r="A50" s="212"/>
      <c r="B50" s="213"/>
      <c r="C50" s="214" t="s">
        <v>93</v>
      </c>
      <c r="D50" s="214" t="s">
        <v>93</v>
      </c>
      <c r="E50" s="214" t="s">
        <v>93</v>
      </c>
      <c r="F50" s="214" t="s">
        <v>93</v>
      </c>
    </row>
    <row r="51" spans="1:6" ht="29.4" customHeight="1" thickBot="1" x14ac:dyDescent="0.35">
      <c r="A51" s="224" t="s">
        <v>300</v>
      </c>
      <c r="B51" s="224" t="s">
        <v>301</v>
      </c>
      <c r="C51" s="225">
        <v>10932886.68</v>
      </c>
      <c r="D51" s="225">
        <v>4345080.99</v>
      </c>
      <c r="E51" s="225">
        <v>15277967.67</v>
      </c>
      <c r="F51" s="226">
        <f>C51+D51-E51</f>
        <v>0</v>
      </c>
    </row>
    <row r="52" spans="1:6" ht="15" thickTop="1" x14ac:dyDescent="0.3"/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250E2-0945-4ED5-9EDF-7EC7659C2FB4}">
  <sheetPr>
    <tabColor rgb="FF92D050"/>
  </sheetPr>
  <dimension ref="A1:G64"/>
  <sheetViews>
    <sheetView showGridLines="0" topLeftCell="A19" zoomScale="70" zoomScaleNormal="70" workbookViewId="0">
      <selection activeCell="C24" sqref="C24"/>
    </sheetView>
  </sheetViews>
  <sheetFormatPr defaultColWidth="8.88671875" defaultRowHeight="14.4" x14ac:dyDescent="0.3"/>
  <cols>
    <col min="1" max="2" width="43" style="80" customWidth="1"/>
    <col min="3" max="3" width="11.44140625" style="80" customWidth="1"/>
    <col min="4" max="4" width="15.33203125" style="80" customWidth="1"/>
    <col min="5" max="5" width="15.109375" style="80" customWidth="1"/>
    <col min="6" max="16384" width="8.88671875" style="80"/>
  </cols>
  <sheetData>
    <row r="1" spans="1:5" s="111" customFormat="1" ht="60.6" customHeight="1" x14ac:dyDescent="0.3">
      <c r="A1" s="124" t="str">
        <f>'Peļņas vai zaudējumu pārskats'!A1</f>
        <v>AKCIJU SABIEDRĪBAS "CONEXUS BALTIC GRID" Saīsinātie starpperiodu finanšu pārskati par periodu no 01.01.2025. līdz 31.03.2025.</v>
      </c>
      <c r="B1" s="124" t="str">
        <f>'Peļņas vai zaudējumu pārskats'!B1</f>
        <v>JOINT STOCK COMPANY CONEXUS BALTIC GRID Condensed Interim Financial Statements for the period from 01.01.2025 until 31.03.2025</v>
      </c>
    </row>
    <row r="2" spans="1:5" x14ac:dyDescent="0.3">
      <c r="A2" s="60" t="s">
        <v>459</v>
      </c>
      <c r="B2" s="60" t="s">
        <v>69</v>
      </c>
    </row>
    <row r="3" spans="1:5" ht="28.8" x14ac:dyDescent="0.3">
      <c r="A3" s="24"/>
      <c r="B3" s="24"/>
      <c r="C3" s="96" t="str">
        <f>'Naudas plūsmas pārskats'!D3</f>
        <v>01.01.2025.-31.03.2025.</v>
      </c>
      <c r="D3" s="96" t="str">
        <f>'Naudas plūsmas pārskats'!E3</f>
        <v>01.01.2024.-31.03.2024.</v>
      </c>
      <c r="E3" s="56"/>
    </row>
    <row r="4" spans="1:5" x14ac:dyDescent="0.3">
      <c r="A4" s="9"/>
      <c r="B4" s="2"/>
      <c r="C4" s="126" t="s">
        <v>93</v>
      </c>
      <c r="D4" s="126" t="s">
        <v>93</v>
      </c>
      <c r="E4" s="69"/>
    </row>
    <row r="5" spans="1:5" x14ac:dyDescent="0.3">
      <c r="A5" s="73" t="s">
        <v>302</v>
      </c>
      <c r="B5" s="18" t="s">
        <v>303</v>
      </c>
      <c r="C5" s="129">
        <v>11615714</v>
      </c>
      <c r="D5" s="129">
        <v>14372406</v>
      </c>
      <c r="E5" s="69"/>
    </row>
    <row r="6" spans="1:5" x14ac:dyDescent="0.3">
      <c r="A6" s="73" t="s">
        <v>304</v>
      </c>
      <c r="B6" s="58" t="s">
        <v>305</v>
      </c>
      <c r="C6" s="134">
        <v>311127</v>
      </c>
      <c r="D6" s="134">
        <v>345823</v>
      </c>
      <c r="E6" s="40"/>
    </row>
    <row r="7" spans="1:5" s="110" customFormat="1" x14ac:dyDescent="0.3">
      <c r="A7" s="30" t="s">
        <v>302</v>
      </c>
      <c r="B7" s="78" t="s">
        <v>303</v>
      </c>
      <c r="C7" s="131">
        <f>C5+C6</f>
        <v>11926841</v>
      </c>
      <c r="D7" s="131">
        <f>D5+D6</f>
        <v>14718229</v>
      </c>
      <c r="E7" s="41"/>
    </row>
    <row r="8" spans="1:5" x14ac:dyDescent="0.3">
      <c r="A8" s="73" t="s">
        <v>306</v>
      </c>
      <c r="B8" s="73" t="s">
        <v>307</v>
      </c>
      <c r="C8" s="1">
        <v>14376976</v>
      </c>
      <c r="D8" s="1">
        <v>15011405</v>
      </c>
      <c r="E8" s="40"/>
    </row>
    <row r="9" spans="1:5" s="110" customFormat="1" x14ac:dyDescent="0.3">
      <c r="A9" s="26" t="s">
        <v>308</v>
      </c>
      <c r="B9" s="30" t="s">
        <v>309</v>
      </c>
      <c r="C9" s="202">
        <f>C8</f>
        <v>14376976</v>
      </c>
      <c r="D9" s="202">
        <f>D8</f>
        <v>15011405</v>
      </c>
      <c r="E9" s="41"/>
    </row>
    <row r="10" spans="1:5" ht="15" thickBot="1" x14ac:dyDescent="0.35">
      <c r="A10" s="59"/>
      <c r="B10" s="12"/>
      <c r="C10" s="174">
        <f>C7+C9</f>
        <v>26303817</v>
      </c>
      <c r="D10" s="174">
        <f>D7+D9</f>
        <v>29729634</v>
      </c>
      <c r="E10" s="40"/>
    </row>
    <row r="11" spans="1:5" ht="15" thickTop="1" x14ac:dyDescent="0.3">
      <c r="A11" s="70"/>
      <c r="B11" s="70"/>
      <c r="C11" s="39"/>
      <c r="D11" s="69"/>
      <c r="E11" s="40"/>
    </row>
    <row r="12" spans="1:5" s="110" customFormat="1" ht="29.4" customHeight="1" x14ac:dyDescent="0.3">
      <c r="A12" s="25" t="s">
        <v>310</v>
      </c>
      <c r="B12" s="25" t="s">
        <v>311</v>
      </c>
      <c r="C12" s="96" t="str">
        <f>C3</f>
        <v>01.01.2025.-31.03.2025.</v>
      </c>
      <c r="D12" s="96" t="str">
        <f>D3</f>
        <v>01.01.2024.-31.03.2024.</v>
      </c>
      <c r="E12" s="56"/>
    </row>
    <row r="13" spans="1:5" x14ac:dyDescent="0.3">
      <c r="A13" s="9"/>
      <c r="B13" s="2"/>
      <c r="C13" s="126" t="s">
        <v>93</v>
      </c>
      <c r="D13" s="126" t="s">
        <v>93</v>
      </c>
      <c r="E13" s="69"/>
    </row>
    <row r="14" spans="1:5" x14ac:dyDescent="0.3">
      <c r="A14" s="73" t="s">
        <v>310</v>
      </c>
      <c r="B14" s="9" t="s">
        <v>312</v>
      </c>
      <c r="C14" s="129">
        <v>6972477</v>
      </c>
      <c r="D14" s="129">
        <v>2307837</v>
      </c>
      <c r="E14" s="69"/>
    </row>
    <row r="15" spans="1:5" x14ac:dyDescent="0.3">
      <c r="A15" s="73" t="s">
        <v>313</v>
      </c>
      <c r="B15" s="9" t="s">
        <v>314</v>
      </c>
      <c r="C15" s="280">
        <v>-6661350</v>
      </c>
      <c r="D15" s="280">
        <v>-1962014</v>
      </c>
      <c r="E15" s="40"/>
    </row>
    <row r="16" spans="1:5" ht="15" thickBot="1" x14ac:dyDescent="0.35">
      <c r="A16" s="59"/>
      <c r="B16" s="12"/>
      <c r="C16" s="61">
        <f>C14+C15</f>
        <v>311127</v>
      </c>
      <c r="D16" s="61">
        <f>D14+D15</f>
        <v>345823</v>
      </c>
      <c r="E16" s="40"/>
    </row>
    <row r="17" spans="1:7" ht="15" thickTop="1" x14ac:dyDescent="0.3">
      <c r="A17" s="178"/>
      <c r="B17" s="42"/>
      <c r="C17" s="41"/>
      <c r="D17" s="41"/>
      <c r="E17" s="40"/>
    </row>
    <row r="18" spans="1:7" x14ac:dyDescent="0.3">
      <c r="A18" s="62" t="s">
        <v>460</v>
      </c>
      <c r="B18" s="60" t="s">
        <v>71</v>
      </c>
      <c r="E18" s="69"/>
    </row>
    <row r="19" spans="1:7" ht="28.8" x14ac:dyDescent="0.3">
      <c r="A19" s="24"/>
      <c r="B19" s="24"/>
      <c r="C19" s="96" t="str">
        <f>C3</f>
        <v>01.01.2025.-31.03.2025.</v>
      </c>
      <c r="D19" s="96" t="str">
        <f>D3</f>
        <v>01.01.2024.-31.03.2024.</v>
      </c>
      <c r="E19" s="40"/>
    </row>
    <row r="20" spans="1:7" x14ac:dyDescent="0.3">
      <c r="A20" s="9"/>
      <c r="B20" s="2"/>
      <c r="C20" s="126" t="s">
        <v>93</v>
      </c>
      <c r="D20" s="126" t="s">
        <v>93</v>
      </c>
      <c r="E20" s="69"/>
    </row>
    <row r="21" spans="1:7" x14ac:dyDescent="0.3">
      <c r="A21" s="73" t="s">
        <v>315</v>
      </c>
      <c r="B21" s="9" t="s">
        <v>316</v>
      </c>
      <c r="C21" s="133">
        <v>232761</v>
      </c>
      <c r="D21" s="133">
        <v>241746</v>
      </c>
      <c r="E21" s="40"/>
    </row>
    <row r="22" spans="1:7" x14ac:dyDescent="0.3">
      <c r="A22" s="73" t="s">
        <v>317</v>
      </c>
      <c r="B22" s="9" t="s">
        <v>71</v>
      </c>
      <c r="C22" s="133">
        <v>58569</v>
      </c>
      <c r="D22" s="133">
        <v>12804</v>
      </c>
      <c r="E22" s="40"/>
    </row>
    <row r="23" spans="1:7" x14ac:dyDescent="0.3">
      <c r="A23" s="281" t="s">
        <v>318</v>
      </c>
      <c r="B23" s="282" t="s">
        <v>319</v>
      </c>
      <c r="C23" s="198">
        <v>14991</v>
      </c>
      <c r="D23" s="198">
        <v>0</v>
      </c>
      <c r="E23" s="198"/>
      <c r="F23" s="133"/>
      <c r="G23" s="40"/>
    </row>
    <row r="24" spans="1:7" ht="15" thickBot="1" x14ac:dyDescent="0.35">
      <c r="A24" s="59"/>
      <c r="B24" s="12"/>
      <c r="C24" s="175">
        <f>C21+C23+C22</f>
        <v>306321</v>
      </c>
      <c r="D24" s="175">
        <f>D21+D23+D22</f>
        <v>254550</v>
      </c>
      <c r="E24" s="40"/>
    </row>
    <row r="25" spans="1:7" ht="15" thickTop="1" x14ac:dyDescent="0.3">
      <c r="A25" s="71"/>
      <c r="B25" s="71"/>
      <c r="C25" s="55"/>
      <c r="D25" s="56"/>
      <c r="E25" s="40"/>
    </row>
    <row r="26" spans="1:7" x14ac:dyDescent="0.3">
      <c r="A26" s="60" t="s">
        <v>461</v>
      </c>
      <c r="B26" s="60" t="s">
        <v>73</v>
      </c>
    </row>
    <row r="27" spans="1:7" ht="28.8" x14ac:dyDescent="0.3">
      <c r="A27" s="24"/>
      <c r="B27" s="24"/>
      <c r="C27" s="96" t="str">
        <f>C19</f>
        <v>01.01.2025.-31.03.2025.</v>
      </c>
      <c r="D27" s="96" t="str">
        <f>D19</f>
        <v>01.01.2024.-31.03.2024.</v>
      </c>
    </row>
    <row r="28" spans="1:7" ht="14.4" customHeight="1" x14ac:dyDescent="0.3">
      <c r="A28" s="9"/>
      <c r="B28" s="9"/>
      <c r="C28" s="126" t="s">
        <v>93</v>
      </c>
      <c r="D28" s="126" t="s">
        <v>94</v>
      </c>
    </row>
    <row r="29" spans="1:7" ht="28.8" x14ac:dyDescent="0.3">
      <c r="A29" s="15" t="s">
        <v>320</v>
      </c>
      <c r="B29" s="18" t="s">
        <v>321</v>
      </c>
      <c r="C29" s="176">
        <v>750235</v>
      </c>
      <c r="D29" s="176">
        <v>733619</v>
      </c>
    </row>
    <row r="30" spans="1:7" ht="14.4" customHeight="1" x14ac:dyDescent="0.3">
      <c r="A30" s="15" t="s">
        <v>322</v>
      </c>
      <c r="B30" s="73" t="s">
        <v>323</v>
      </c>
      <c r="C30" s="1">
        <v>152682</v>
      </c>
      <c r="D30" s="1">
        <v>318283</v>
      </c>
    </row>
    <row r="31" spans="1:7" ht="14.4" customHeight="1" x14ac:dyDescent="0.3">
      <c r="A31" s="15" t="s">
        <v>324</v>
      </c>
      <c r="B31" s="73" t="s">
        <v>325</v>
      </c>
      <c r="C31" s="1">
        <v>543147</v>
      </c>
      <c r="D31" s="1">
        <v>732668</v>
      </c>
    </row>
    <row r="32" spans="1:7" ht="14.4" customHeight="1" x14ac:dyDescent="0.3">
      <c r="A32" s="15" t="s">
        <v>326</v>
      </c>
      <c r="B32" s="73" t="s">
        <v>327</v>
      </c>
      <c r="C32" s="1">
        <v>364133</v>
      </c>
      <c r="D32" s="1">
        <v>265064</v>
      </c>
    </row>
    <row r="33" spans="1:5" ht="14.4" customHeight="1" x14ac:dyDescent="0.3">
      <c r="A33" s="15" t="s">
        <v>328</v>
      </c>
      <c r="B33" s="73" t="s">
        <v>329</v>
      </c>
      <c r="C33" s="1">
        <v>65534</v>
      </c>
      <c r="D33" s="1">
        <v>69410</v>
      </c>
    </row>
    <row r="34" spans="1:5" ht="15" thickBot="1" x14ac:dyDescent="0.35">
      <c r="A34" s="16"/>
      <c r="B34" s="16"/>
      <c r="C34" s="61">
        <f>SUM(C29:C33)</f>
        <v>1875731</v>
      </c>
      <c r="D34" s="61">
        <f>SUM(D29:D33)</f>
        <v>2119044</v>
      </c>
    </row>
    <row r="35" spans="1:5" ht="15" thickTop="1" x14ac:dyDescent="0.3">
      <c r="A35" s="70"/>
      <c r="B35" s="70"/>
      <c r="C35" s="39"/>
      <c r="D35" s="69"/>
      <c r="E35" s="40"/>
    </row>
    <row r="36" spans="1:5" x14ac:dyDescent="0.3">
      <c r="A36" s="60" t="s">
        <v>462</v>
      </c>
      <c r="B36" s="60" t="s">
        <v>75</v>
      </c>
    </row>
    <row r="37" spans="1:5" ht="28.8" x14ac:dyDescent="0.3">
      <c r="A37" s="24"/>
      <c r="B37" s="24"/>
      <c r="C37" s="96" t="str">
        <f>C27</f>
        <v>01.01.2025.-31.03.2025.</v>
      </c>
      <c r="D37" s="96" t="str">
        <f>D27</f>
        <v>01.01.2024.-31.03.2024.</v>
      </c>
    </row>
    <row r="38" spans="1:5" ht="14.4" customHeight="1" x14ac:dyDescent="0.3">
      <c r="A38" s="9"/>
      <c r="B38" s="9"/>
      <c r="C38" s="126" t="s">
        <v>93</v>
      </c>
      <c r="D38" s="126" t="s">
        <v>330</v>
      </c>
    </row>
    <row r="39" spans="1:5" ht="14.4" customHeight="1" x14ac:dyDescent="0.3">
      <c r="A39" s="15" t="s">
        <v>331</v>
      </c>
      <c r="B39" s="18" t="s">
        <v>332</v>
      </c>
      <c r="C39" s="129">
        <v>3154351</v>
      </c>
      <c r="D39" s="129">
        <v>3042452</v>
      </c>
    </row>
    <row r="40" spans="1:5" ht="28.95" customHeight="1" x14ac:dyDescent="0.3">
      <c r="A40" s="15" t="s">
        <v>333</v>
      </c>
      <c r="B40" s="73" t="s">
        <v>334</v>
      </c>
      <c r="C40" s="1">
        <v>736921</v>
      </c>
      <c r="D40" s="1">
        <v>715060</v>
      </c>
    </row>
    <row r="41" spans="1:5" x14ac:dyDescent="0.3">
      <c r="A41" s="15" t="s">
        <v>335</v>
      </c>
      <c r="B41" s="73" t="s">
        <v>336</v>
      </c>
      <c r="C41" s="1">
        <v>205735</v>
      </c>
      <c r="D41" s="1">
        <v>201291</v>
      </c>
    </row>
    <row r="42" spans="1:5" ht="14.4" customHeight="1" x14ac:dyDescent="0.3">
      <c r="A42" s="49" t="s">
        <v>337</v>
      </c>
      <c r="B42" s="70" t="s">
        <v>338</v>
      </c>
      <c r="C42" s="130">
        <v>1462</v>
      </c>
      <c r="D42" s="130">
        <v>1641</v>
      </c>
    </row>
    <row r="43" spans="1:5" x14ac:dyDescent="0.3">
      <c r="A43" s="284" t="s">
        <v>434</v>
      </c>
      <c r="B43" s="285" t="s">
        <v>435</v>
      </c>
      <c r="C43" s="137">
        <v>-90604</v>
      </c>
      <c r="D43" s="137">
        <v>0</v>
      </c>
    </row>
    <row r="44" spans="1:5" ht="15" thickBot="1" x14ac:dyDescent="0.35">
      <c r="A44" s="63" t="s">
        <v>339</v>
      </c>
      <c r="B44" s="63"/>
      <c r="C44" s="172">
        <f>SUM(C39:C43)</f>
        <v>4007865</v>
      </c>
      <c r="D44" s="172">
        <f>SUM(D39:D43)</f>
        <v>3960444</v>
      </c>
    </row>
    <row r="45" spans="1:5" ht="15" thickTop="1" x14ac:dyDescent="0.3">
      <c r="A45" s="70"/>
      <c r="B45" s="70"/>
      <c r="C45" s="39"/>
      <c r="D45" s="69"/>
      <c r="E45" s="40"/>
    </row>
    <row r="46" spans="1:5" x14ac:dyDescent="0.3">
      <c r="A46" s="60" t="s">
        <v>463</v>
      </c>
      <c r="B46" s="60" t="s">
        <v>340</v>
      </c>
    </row>
    <row r="47" spans="1:5" ht="28.8" x14ac:dyDescent="0.3">
      <c r="A47" s="24"/>
      <c r="B47" s="24"/>
      <c r="C47" s="96" t="str">
        <f>C37</f>
        <v>01.01.2025.-31.03.2025.</v>
      </c>
      <c r="D47" s="96" t="str">
        <f>D37</f>
        <v>01.01.2024.-31.03.2024.</v>
      </c>
    </row>
    <row r="48" spans="1:5" ht="14.4" customHeight="1" x14ac:dyDescent="0.3">
      <c r="A48" s="9"/>
      <c r="B48" s="9"/>
      <c r="C48" s="126" t="s">
        <v>93</v>
      </c>
      <c r="D48" s="126" t="s">
        <v>94</v>
      </c>
    </row>
    <row r="49" spans="1:4" ht="14.4" customHeight="1" x14ac:dyDescent="0.3">
      <c r="A49" s="45" t="s">
        <v>341</v>
      </c>
      <c r="B49" s="18" t="s">
        <v>342</v>
      </c>
      <c r="C49" s="129">
        <v>183955</v>
      </c>
      <c r="D49" s="129">
        <v>181053</v>
      </c>
    </row>
    <row r="50" spans="1:4" ht="14.4" customHeight="1" x14ac:dyDescent="0.3">
      <c r="A50" s="15" t="s">
        <v>343</v>
      </c>
      <c r="B50" s="11" t="s">
        <v>344</v>
      </c>
      <c r="C50" s="130">
        <v>320191</v>
      </c>
      <c r="D50" s="130">
        <v>325851</v>
      </c>
    </row>
    <row r="51" spans="1:4" ht="28.8" x14ac:dyDescent="0.3">
      <c r="A51" s="49" t="s">
        <v>345</v>
      </c>
      <c r="B51" s="49" t="s">
        <v>346</v>
      </c>
      <c r="C51" s="217">
        <v>0</v>
      </c>
      <c r="D51" s="163">
        <v>1262</v>
      </c>
    </row>
    <row r="52" spans="1:4" ht="15" thickBot="1" x14ac:dyDescent="0.35">
      <c r="A52" s="5"/>
      <c r="B52" s="5"/>
      <c r="C52" s="61">
        <f>SUM(C49:C51)</f>
        <v>504146</v>
      </c>
      <c r="D52" s="61">
        <f>SUM(D49:D51)</f>
        <v>508166</v>
      </c>
    </row>
    <row r="53" spans="1:4" ht="35.4" customHeight="1" thickTop="1" x14ac:dyDescent="0.3">
      <c r="A53" s="123" t="s">
        <v>347</v>
      </c>
      <c r="B53" s="286" t="s">
        <v>348</v>
      </c>
      <c r="C53" s="123"/>
      <c r="D53" s="123"/>
    </row>
    <row r="55" spans="1:4" x14ac:dyDescent="0.3">
      <c r="A55" s="62" t="s">
        <v>464</v>
      </c>
      <c r="B55" s="62" t="s">
        <v>349</v>
      </c>
    </row>
    <row r="56" spans="1:4" ht="28.8" x14ac:dyDescent="0.3">
      <c r="A56" s="25"/>
      <c r="B56" s="125"/>
      <c r="C56" s="96" t="str">
        <f>C47</f>
        <v>01.01.2025.-31.03.2025.</v>
      </c>
      <c r="D56" s="96" t="str">
        <f>D47</f>
        <v>01.01.2024.-31.03.2024.</v>
      </c>
    </row>
    <row r="57" spans="1:4" x14ac:dyDescent="0.3">
      <c r="A57" s="73"/>
      <c r="B57" s="126"/>
      <c r="C57" s="126" t="s">
        <v>93</v>
      </c>
      <c r="D57" s="126" t="s">
        <v>93</v>
      </c>
    </row>
    <row r="58" spans="1:4" x14ac:dyDescent="0.3">
      <c r="A58" s="73" t="s">
        <v>350</v>
      </c>
      <c r="B58" s="18" t="s">
        <v>238</v>
      </c>
      <c r="C58" s="129">
        <v>432803</v>
      </c>
      <c r="D58" s="129">
        <v>2581510</v>
      </c>
    </row>
    <row r="59" spans="1:4" x14ac:dyDescent="0.3">
      <c r="A59" s="283" t="s">
        <v>351</v>
      </c>
      <c r="B59" s="283" t="s">
        <v>352</v>
      </c>
      <c r="C59" s="217">
        <v>-39157</v>
      </c>
      <c r="D59" s="217">
        <v>-212403</v>
      </c>
    </row>
    <row r="60" spans="1:4" x14ac:dyDescent="0.3">
      <c r="A60" s="73" t="s">
        <v>353</v>
      </c>
      <c r="B60" s="73" t="s">
        <v>354</v>
      </c>
      <c r="C60" s="217">
        <v>5080</v>
      </c>
      <c r="D60" s="217">
        <v>20783</v>
      </c>
    </row>
    <row r="61" spans="1:4" ht="28.8" x14ac:dyDescent="0.3">
      <c r="A61" s="11" t="s">
        <v>355</v>
      </c>
      <c r="B61" s="11" t="s">
        <v>356</v>
      </c>
      <c r="C61" s="217">
        <v>-164364</v>
      </c>
      <c r="D61" s="217">
        <v>-85919</v>
      </c>
    </row>
    <row r="62" spans="1:4" ht="26.25" customHeight="1" x14ac:dyDescent="0.3">
      <c r="A62" s="11" t="s">
        <v>357</v>
      </c>
      <c r="B62" s="11" t="s">
        <v>358</v>
      </c>
      <c r="C62" s="217">
        <v>38</v>
      </c>
      <c r="D62" s="217">
        <v>-657</v>
      </c>
    </row>
    <row r="63" spans="1:4" ht="15" thickBot="1" x14ac:dyDescent="0.35">
      <c r="A63" s="33"/>
      <c r="B63" s="35"/>
      <c r="C63" s="35">
        <f>SUM(C58:C62)</f>
        <v>234400</v>
      </c>
      <c r="D63" s="35">
        <f>SUM(D58:D62)</f>
        <v>2303314</v>
      </c>
    </row>
    <row r="64" spans="1:4" ht="15" thickTop="1" x14ac:dyDescent="0.3"/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D7C82-CB77-4B3F-80BB-8D07C106C0DF}">
  <sheetPr>
    <tabColor rgb="FF92D050"/>
  </sheetPr>
  <dimension ref="A1:O111"/>
  <sheetViews>
    <sheetView showGridLines="0" topLeftCell="C75" zoomScale="70" zoomScaleNormal="70" workbookViewId="0">
      <selection activeCell="H88" sqref="H88"/>
    </sheetView>
  </sheetViews>
  <sheetFormatPr defaultColWidth="8.88671875" defaultRowHeight="14.4" x14ac:dyDescent="0.3"/>
  <cols>
    <col min="1" max="2" width="43" style="80" customWidth="1"/>
    <col min="3" max="4" width="13.5546875" style="80" customWidth="1"/>
    <col min="5" max="5" width="14.77734375" style="80" bestFit="1" customWidth="1"/>
    <col min="6" max="8" width="13.5546875" style="80" customWidth="1"/>
    <col min="9" max="9" width="14.33203125" style="80" customWidth="1"/>
    <col min="10" max="13" width="12.5546875" style="80" customWidth="1"/>
    <col min="14" max="14" width="11.109375" style="80" bestFit="1" customWidth="1"/>
    <col min="15" max="15" width="14.88671875" style="80" bestFit="1" customWidth="1"/>
    <col min="16" max="16" width="9.109375" style="80" bestFit="1" customWidth="1"/>
    <col min="17" max="16384" width="8.88671875" style="80"/>
  </cols>
  <sheetData>
    <row r="1" spans="1:15" s="111" customFormat="1" ht="60.6" customHeight="1" x14ac:dyDescent="0.3">
      <c r="A1" s="124" t="str">
        <f>'Peļņas vai zaudējumu pārskats'!A1</f>
        <v>AKCIJU SABIEDRĪBAS "CONEXUS BALTIC GRID" Saīsinātie starpperiodu finanšu pārskati par periodu no 01.01.2025. līdz 31.03.2025.</v>
      </c>
      <c r="B1" s="124" t="str">
        <f>'Peļņas vai zaudējumu pārskats'!B1</f>
        <v>JOINT STOCK COMPANY CONEXUS BALTIC GRID Condensed Interim Financial Statements for the period from 01.01.2025 until 31.03.2025</v>
      </c>
    </row>
    <row r="2" spans="1:15" x14ac:dyDescent="0.3">
      <c r="A2" s="60" t="s">
        <v>465</v>
      </c>
      <c r="B2" s="60" t="s">
        <v>113</v>
      </c>
    </row>
    <row r="3" spans="1:15" ht="43.2" x14ac:dyDescent="0.3">
      <c r="A3" s="64"/>
      <c r="B3" s="64"/>
      <c r="C3" s="287" t="s">
        <v>359</v>
      </c>
      <c r="D3" s="287" t="s">
        <v>360</v>
      </c>
      <c r="E3" s="287" t="s">
        <v>361</v>
      </c>
      <c r="F3" s="287" t="s">
        <v>362</v>
      </c>
    </row>
    <row r="4" spans="1:15" ht="43.2" x14ac:dyDescent="0.3">
      <c r="A4" s="64"/>
      <c r="B4" s="64"/>
      <c r="C4" s="193" t="s">
        <v>363</v>
      </c>
      <c r="D4" s="193" t="s">
        <v>364</v>
      </c>
      <c r="E4" s="193" t="s">
        <v>365</v>
      </c>
      <c r="F4" s="193" t="s">
        <v>366</v>
      </c>
    </row>
    <row r="5" spans="1:15" x14ac:dyDescent="0.3">
      <c r="A5" s="65" t="s">
        <v>367</v>
      </c>
      <c r="B5" s="65" t="s">
        <v>368</v>
      </c>
      <c r="C5" s="164" t="s">
        <v>68</v>
      </c>
      <c r="D5" s="164" t="s">
        <v>68</v>
      </c>
      <c r="E5" s="164" t="s">
        <v>68</v>
      </c>
      <c r="F5" s="164" t="s">
        <v>68</v>
      </c>
    </row>
    <row r="6" spans="1:15" x14ac:dyDescent="0.3">
      <c r="A6" s="189" t="s">
        <v>376</v>
      </c>
      <c r="B6" s="190">
        <v>45291</v>
      </c>
      <c r="C6" s="141">
        <v>7740313</v>
      </c>
      <c r="D6" s="141">
        <v>1007865</v>
      </c>
      <c r="E6" s="141">
        <v>15180182</v>
      </c>
      <c r="F6" s="288">
        <f>SUM(C6:E6)</f>
        <v>23928360</v>
      </c>
      <c r="G6"/>
    </row>
    <row r="7" spans="1:15" x14ac:dyDescent="0.3">
      <c r="A7" s="11" t="s">
        <v>369</v>
      </c>
      <c r="B7" s="196" t="s">
        <v>370</v>
      </c>
      <c r="C7" s="137">
        <v>0</v>
      </c>
      <c r="D7" s="137">
        <v>0</v>
      </c>
      <c r="E7" s="155">
        <v>409115</v>
      </c>
      <c r="F7" s="288">
        <f>SUM(C7:E7)</f>
        <v>409115</v>
      </c>
      <c r="G7"/>
    </row>
    <row r="8" spans="1:15" x14ac:dyDescent="0.3">
      <c r="A8" s="11" t="s">
        <v>371</v>
      </c>
      <c r="B8" s="196" t="s">
        <v>372</v>
      </c>
      <c r="C8" s="139">
        <v>11913</v>
      </c>
      <c r="D8" s="139">
        <v>0</v>
      </c>
      <c r="E8" s="159">
        <v>-11913</v>
      </c>
      <c r="F8" s="288">
        <f>SUM(C8:E8)</f>
        <v>0</v>
      </c>
    </row>
    <row r="9" spans="1:15" x14ac:dyDescent="0.3">
      <c r="A9" s="49" t="s">
        <v>373</v>
      </c>
      <c r="B9" s="197" t="s">
        <v>374</v>
      </c>
      <c r="C9" s="139">
        <v>-454895</v>
      </c>
      <c r="D9" s="139">
        <v>0</v>
      </c>
      <c r="E9" s="159">
        <v>0</v>
      </c>
      <c r="F9" s="288">
        <f>SUM(C9:E9)</f>
        <v>-454895</v>
      </c>
      <c r="G9"/>
    </row>
    <row r="10" spans="1:15" x14ac:dyDescent="0.3">
      <c r="A10" s="289" t="s">
        <v>445</v>
      </c>
      <c r="B10" s="290">
        <v>45382</v>
      </c>
      <c r="C10" s="291">
        <f>SUM(C6:C9)</f>
        <v>7297331</v>
      </c>
      <c r="D10" s="291">
        <f>SUM(D6:D9)</f>
        <v>1007865</v>
      </c>
      <c r="E10" s="291">
        <f>SUM(E6:E9)</f>
        <v>15577384</v>
      </c>
      <c r="F10" s="291">
        <f>SUM(F6:F9)</f>
        <v>23882580</v>
      </c>
    </row>
    <row r="11" spans="1:15" x14ac:dyDescent="0.3">
      <c r="A11" s="196" t="s">
        <v>369</v>
      </c>
      <c r="B11" s="196" t="s">
        <v>370</v>
      </c>
      <c r="C11" s="155">
        <v>0</v>
      </c>
      <c r="D11" s="155">
        <v>0</v>
      </c>
      <c r="E11" s="155">
        <v>1611775</v>
      </c>
      <c r="F11" s="288">
        <f>SUM(C11:E11)</f>
        <v>1611775</v>
      </c>
      <c r="G11"/>
      <c r="H11"/>
      <c r="I11"/>
      <c r="J11"/>
      <c r="K11"/>
      <c r="L11"/>
      <c r="M11"/>
      <c r="N11"/>
      <c r="O11"/>
    </row>
    <row r="12" spans="1:15" x14ac:dyDescent="0.3">
      <c r="A12" s="196" t="s">
        <v>371</v>
      </c>
      <c r="B12" s="196" t="s">
        <v>372</v>
      </c>
      <c r="C12" s="159">
        <v>396000</v>
      </c>
      <c r="D12" s="159">
        <v>0</v>
      </c>
      <c r="E12" s="159">
        <v>-396000</v>
      </c>
      <c r="F12" s="288">
        <f>SUM(C12:E12)</f>
        <v>0</v>
      </c>
      <c r="G12"/>
      <c r="H12"/>
      <c r="I12"/>
      <c r="J12"/>
      <c r="K12"/>
      <c r="L12"/>
      <c r="M12"/>
      <c r="N12"/>
      <c r="O12"/>
    </row>
    <row r="13" spans="1:15" x14ac:dyDescent="0.3">
      <c r="A13" s="197" t="s">
        <v>373</v>
      </c>
      <c r="B13" s="197" t="s">
        <v>374</v>
      </c>
      <c r="C13" s="159">
        <v>-40650</v>
      </c>
      <c r="D13" s="159">
        <v>0</v>
      </c>
      <c r="E13" s="159">
        <v>0</v>
      </c>
      <c r="F13" s="288">
        <f>SUM(C13:E13)</f>
        <v>-40650</v>
      </c>
      <c r="G13"/>
      <c r="H13"/>
      <c r="I13"/>
      <c r="J13"/>
      <c r="K13"/>
      <c r="L13"/>
      <c r="M13"/>
      <c r="N13"/>
      <c r="O13"/>
    </row>
    <row r="14" spans="1:15" x14ac:dyDescent="0.3">
      <c r="A14" s="289" t="s">
        <v>384</v>
      </c>
      <c r="B14" s="290">
        <v>45657</v>
      </c>
      <c r="C14" s="291">
        <f>SUM(C10:C13)</f>
        <v>7652681</v>
      </c>
      <c r="D14" s="291">
        <f>SUM(D10:D13)</f>
        <v>1007865</v>
      </c>
      <c r="E14" s="291">
        <f>SUM(E10:E13)</f>
        <v>16793159</v>
      </c>
      <c r="F14" s="291">
        <f>SUM(F10:F13)</f>
        <v>25453705</v>
      </c>
      <c r="G14"/>
      <c r="H14"/>
      <c r="I14"/>
      <c r="J14"/>
      <c r="K14"/>
      <c r="L14"/>
      <c r="M14"/>
      <c r="N14"/>
      <c r="O14"/>
    </row>
    <row r="15" spans="1:15" x14ac:dyDescent="0.3">
      <c r="A15" s="292" t="s">
        <v>377</v>
      </c>
      <c r="B15" s="292" t="s">
        <v>378</v>
      </c>
      <c r="C15" s="293"/>
      <c r="D15" s="293"/>
      <c r="E15" s="293"/>
      <c r="F15" s="293"/>
    </row>
    <row r="16" spans="1:15" x14ac:dyDescent="0.3">
      <c r="A16" s="294" t="s">
        <v>376</v>
      </c>
      <c r="B16" s="195">
        <v>45291</v>
      </c>
      <c r="C16" s="291">
        <v>5937781</v>
      </c>
      <c r="D16" s="291">
        <v>0</v>
      </c>
      <c r="E16" s="142">
        <v>0</v>
      </c>
      <c r="F16" s="291">
        <v>5937781</v>
      </c>
    </row>
    <row r="17" spans="1:15" x14ac:dyDescent="0.3">
      <c r="A17" s="196" t="s">
        <v>379</v>
      </c>
      <c r="B17" s="196" t="s">
        <v>380</v>
      </c>
      <c r="C17" s="155">
        <v>184994</v>
      </c>
      <c r="D17" s="155">
        <v>25196</v>
      </c>
      <c r="E17" s="155">
        <v>0</v>
      </c>
      <c r="F17" s="291">
        <f>SUM(C17:E17)</f>
        <v>210190</v>
      </c>
      <c r="G17"/>
      <c r="H17"/>
      <c r="I17"/>
      <c r="J17"/>
      <c r="K17"/>
      <c r="L17"/>
      <c r="M17"/>
      <c r="N17"/>
      <c r="O17"/>
    </row>
    <row r="18" spans="1:15" x14ac:dyDescent="0.3">
      <c r="A18" s="197" t="s">
        <v>373</v>
      </c>
      <c r="B18" s="197" t="s">
        <v>374</v>
      </c>
      <c r="C18" s="159">
        <v>-454895</v>
      </c>
      <c r="D18" s="159">
        <v>0</v>
      </c>
      <c r="E18" s="159">
        <v>0</v>
      </c>
      <c r="F18" s="291">
        <f>SUM(C18:E18)</f>
        <v>-454895</v>
      </c>
      <c r="G18"/>
      <c r="H18"/>
      <c r="I18"/>
      <c r="J18"/>
      <c r="K18"/>
      <c r="L18"/>
      <c r="M18"/>
      <c r="N18"/>
      <c r="O18"/>
    </row>
    <row r="19" spans="1:15" x14ac:dyDescent="0.3">
      <c r="A19" s="289" t="str">
        <f>A10</f>
        <v>31.03.2024.</v>
      </c>
      <c r="B19" s="290">
        <v>45382</v>
      </c>
      <c r="C19" s="291">
        <f>SUM(C16:C18)</f>
        <v>5667880</v>
      </c>
      <c r="D19" s="291">
        <f>SUM(D16:D18)</f>
        <v>25196</v>
      </c>
      <c r="E19" s="291">
        <f>SUM(E16:E18)</f>
        <v>0</v>
      </c>
      <c r="F19" s="291">
        <f>SUM(C19:E19)</f>
        <v>5693076</v>
      </c>
      <c r="G19"/>
      <c r="H19"/>
      <c r="I19"/>
      <c r="J19"/>
      <c r="K19"/>
      <c r="L19"/>
      <c r="M19"/>
      <c r="N19"/>
      <c r="O19"/>
    </row>
    <row r="20" spans="1:15" x14ac:dyDescent="0.3">
      <c r="A20" s="196" t="s">
        <v>379</v>
      </c>
      <c r="B20" s="196" t="s">
        <v>380</v>
      </c>
      <c r="C20" s="366">
        <v>545120</v>
      </c>
      <c r="D20" s="366">
        <v>75591</v>
      </c>
      <c r="E20" s="366">
        <v>0</v>
      </c>
      <c r="F20" s="291">
        <f>SUM(C20:E20)</f>
        <v>620711</v>
      </c>
      <c r="G20"/>
    </row>
    <row r="21" spans="1:15" x14ac:dyDescent="0.3">
      <c r="A21" s="196" t="s">
        <v>373</v>
      </c>
      <c r="B21" s="196" t="s">
        <v>374</v>
      </c>
      <c r="C21" s="365">
        <v>-40650</v>
      </c>
      <c r="D21" s="365">
        <v>0</v>
      </c>
      <c r="E21" s="365">
        <v>0</v>
      </c>
      <c r="F21" s="291">
        <f>SUM(C21:E21)</f>
        <v>-40650</v>
      </c>
    </row>
    <row r="22" spans="1:15" ht="15" thickBot="1" x14ac:dyDescent="0.35">
      <c r="A22" s="364" t="str">
        <f>A14</f>
        <v>31.12.2024.</v>
      </c>
      <c r="B22" s="295">
        <v>45657</v>
      </c>
      <c r="C22" s="296">
        <f>SUM(C19:C21)</f>
        <v>6172350</v>
      </c>
      <c r="D22" s="296">
        <f>SUM(D19:D21)</f>
        <v>100787</v>
      </c>
      <c r="E22" s="296">
        <f>SUM(E19:E21)</f>
        <v>0</v>
      </c>
      <c r="F22" s="296">
        <f>SUM(F19:F21)</f>
        <v>6273137</v>
      </c>
    </row>
    <row r="23" spans="1:15" ht="15" thickTop="1" x14ac:dyDescent="0.3">
      <c r="A23" s="297" t="s">
        <v>381</v>
      </c>
      <c r="B23" s="297" t="s">
        <v>382</v>
      </c>
      <c r="C23" s="156">
        <f t="shared" ref="C23" si="0">C6-C16</f>
        <v>1802532</v>
      </c>
      <c r="D23" s="156">
        <f>D6-D16</f>
        <v>1007865</v>
      </c>
      <c r="E23" s="156">
        <f>E6-E16</f>
        <v>15180182</v>
      </c>
      <c r="F23" s="156">
        <f>F6-F16</f>
        <v>17990579</v>
      </c>
    </row>
    <row r="24" spans="1:15" x14ac:dyDescent="0.3">
      <c r="A24" s="297" t="s">
        <v>446</v>
      </c>
      <c r="B24" s="297" t="s">
        <v>450</v>
      </c>
      <c r="C24" s="156">
        <f>C10-C19</f>
        <v>1629451</v>
      </c>
      <c r="D24" s="156">
        <f>D10-D19</f>
        <v>982669</v>
      </c>
      <c r="E24" s="156">
        <f>E10-E19</f>
        <v>15577384</v>
      </c>
      <c r="F24" s="156">
        <f>F10-F19</f>
        <v>18189504</v>
      </c>
      <c r="G24"/>
      <c r="H24"/>
      <c r="I24"/>
      <c r="J24"/>
      <c r="K24"/>
      <c r="L24"/>
      <c r="M24"/>
      <c r="N24"/>
      <c r="O24"/>
    </row>
    <row r="25" spans="1:15" ht="15" thickBot="1" x14ac:dyDescent="0.35">
      <c r="A25" s="185" t="s">
        <v>385</v>
      </c>
      <c r="B25" s="185" t="s">
        <v>386</v>
      </c>
      <c r="C25" s="298">
        <f>C14-C22</f>
        <v>1480331</v>
      </c>
      <c r="D25" s="298">
        <f>D14-D22</f>
        <v>907078</v>
      </c>
      <c r="E25" s="298">
        <f>E14-E22</f>
        <v>16793159</v>
      </c>
      <c r="F25" s="298">
        <f>F14-F22</f>
        <v>19180568</v>
      </c>
    </row>
    <row r="26" spans="1:15" ht="15" thickTop="1" x14ac:dyDescent="0.3">
      <c r="A26" s="402"/>
      <c r="B26" s="402"/>
      <c r="C26" s="403"/>
      <c r="D26" s="403"/>
      <c r="E26" s="403"/>
      <c r="F26" s="403"/>
    </row>
    <row r="27" spans="1:15" x14ac:dyDescent="0.3">
      <c r="A27" s="60"/>
      <c r="B27" s="60"/>
      <c r="C27" s="146"/>
      <c r="D27" s="146"/>
      <c r="E27" s="146"/>
    </row>
    <row r="28" spans="1:15" ht="43.2" x14ac:dyDescent="0.3">
      <c r="A28" s="64"/>
      <c r="B28" s="64"/>
      <c r="C28" s="147" t="s">
        <v>359</v>
      </c>
      <c r="D28" s="147" t="s">
        <v>360</v>
      </c>
      <c r="E28" s="147" t="s">
        <v>361</v>
      </c>
      <c r="F28" s="147" t="s">
        <v>362</v>
      </c>
    </row>
    <row r="29" spans="1:15" ht="43.2" x14ac:dyDescent="0.3">
      <c r="A29" s="64"/>
      <c r="B29" s="64"/>
      <c r="C29" s="193" t="s">
        <v>363</v>
      </c>
      <c r="D29" s="193" t="s">
        <v>364</v>
      </c>
      <c r="E29" s="193" t="s">
        <v>365</v>
      </c>
      <c r="F29" s="193" t="s">
        <v>366</v>
      </c>
    </row>
    <row r="30" spans="1:15" x14ac:dyDescent="0.3">
      <c r="A30" s="65" t="s">
        <v>367</v>
      </c>
      <c r="B30" s="65" t="s">
        <v>368</v>
      </c>
      <c r="C30" s="140" t="s">
        <v>383</v>
      </c>
      <c r="D30" s="140" t="s">
        <v>383</v>
      </c>
      <c r="E30" s="140" t="s">
        <v>383</v>
      </c>
      <c r="F30" s="140" t="s">
        <v>383</v>
      </c>
    </row>
    <row r="31" spans="1:15" x14ac:dyDescent="0.3">
      <c r="A31" s="299" t="s">
        <v>384</v>
      </c>
      <c r="B31" s="190">
        <v>45657</v>
      </c>
      <c r="C31" s="141">
        <f>C14</f>
        <v>7652681</v>
      </c>
      <c r="D31" s="141">
        <f>D14</f>
        <v>1007865</v>
      </c>
      <c r="E31" s="141">
        <f>E14</f>
        <v>16793159</v>
      </c>
      <c r="F31" s="141">
        <f>F14</f>
        <v>25453705</v>
      </c>
      <c r="G31"/>
    </row>
    <row r="32" spans="1:15" x14ac:dyDescent="0.3">
      <c r="A32" s="11" t="s">
        <v>369</v>
      </c>
      <c r="B32" s="196" t="s">
        <v>370</v>
      </c>
      <c r="C32" s="137">
        <v>0</v>
      </c>
      <c r="D32" s="137">
        <v>0</v>
      </c>
      <c r="E32" s="137">
        <v>69379</v>
      </c>
      <c r="F32" s="141">
        <f>SUM(C32:E32)</f>
        <v>69379</v>
      </c>
      <c r="G32"/>
    </row>
    <row r="33" spans="1:13" x14ac:dyDescent="0.3">
      <c r="A33" s="11" t="s">
        <v>371</v>
      </c>
      <c r="B33" s="196" t="s">
        <v>372</v>
      </c>
      <c r="C33" s="139">
        <v>20738</v>
      </c>
      <c r="D33" s="139">
        <v>0</v>
      </c>
      <c r="E33" s="139">
        <v>-20738</v>
      </c>
      <c r="F33" s="141">
        <f>SUM(C33:E33)</f>
        <v>0</v>
      </c>
    </row>
    <row r="34" spans="1:13" x14ac:dyDescent="0.3">
      <c r="A34" s="49" t="s">
        <v>373</v>
      </c>
      <c r="B34" s="197" t="s">
        <v>374</v>
      </c>
      <c r="C34" s="139">
        <v>0</v>
      </c>
      <c r="D34" s="139">
        <v>0</v>
      </c>
      <c r="E34" s="139">
        <v>0</v>
      </c>
      <c r="F34" s="141">
        <f>SUM(C34:E34)</f>
        <v>0</v>
      </c>
      <c r="G34"/>
    </row>
    <row r="35" spans="1:13" hidden="1" x14ac:dyDescent="0.3">
      <c r="A35" s="49" t="s">
        <v>375</v>
      </c>
      <c r="B35" s="197" t="s">
        <v>372</v>
      </c>
      <c r="C35" s="139">
        <v>0</v>
      </c>
      <c r="D35" s="139">
        <v>0</v>
      </c>
      <c r="E35" s="139">
        <v>0</v>
      </c>
      <c r="F35" s="141">
        <f>SUM(C35:E35)</f>
        <v>0</v>
      </c>
      <c r="G35"/>
    </row>
    <row r="36" spans="1:13" x14ac:dyDescent="0.3">
      <c r="A36" s="232" t="s">
        <v>447</v>
      </c>
      <c r="B36" s="191">
        <v>45747</v>
      </c>
      <c r="C36" s="142">
        <f>SUM(C31:C35)</f>
        <v>7673419</v>
      </c>
      <c r="D36" s="142">
        <f t="shared" ref="D36" si="1">SUM(D31:D35)</f>
        <v>1007865</v>
      </c>
      <c r="E36" s="142">
        <f t="shared" ref="E36:F36" si="2">SUM(E31:E35)</f>
        <v>16841800</v>
      </c>
      <c r="F36" s="142">
        <f t="shared" si="2"/>
        <v>25523084</v>
      </c>
    </row>
    <row r="37" spans="1:13" x14ac:dyDescent="0.3">
      <c r="A37" s="66" t="s">
        <v>377</v>
      </c>
      <c r="B37" s="66" t="s">
        <v>378</v>
      </c>
      <c r="C37" s="143"/>
      <c r="D37" s="143"/>
      <c r="E37" s="143"/>
      <c r="F37" s="143"/>
    </row>
    <row r="38" spans="1:13" x14ac:dyDescent="0.3">
      <c r="A38" s="299" t="str">
        <f>A31</f>
        <v>31.12.2024.</v>
      </c>
      <c r="B38" s="195">
        <f>B31</f>
        <v>45657</v>
      </c>
      <c r="C38" s="142">
        <f>C22</f>
        <v>6172350</v>
      </c>
      <c r="D38" s="142">
        <f>D22</f>
        <v>100787</v>
      </c>
      <c r="E38" s="142">
        <f>E22</f>
        <v>0</v>
      </c>
      <c r="F38" s="142">
        <f>F22</f>
        <v>6273137</v>
      </c>
    </row>
    <row r="39" spans="1:13" x14ac:dyDescent="0.3">
      <c r="A39" s="11" t="s">
        <v>379</v>
      </c>
      <c r="B39" s="196" t="s">
        <v>380</v>
      </c>
      <c r="C39" s="137">
        <v>191003</v>
      </c>
      <c r="D39" s="137">
        <v>25196</v>
      </c>
      <c r="E39" s="137">
        <v>0</v>
      </c>
      <c r="F39" s="288">
        <f>SUM(C39:E39)</f>
        <v>216199</v>
      </c>
      <c r="G39"/>
    </row>
    <row r="40" spans="1:13" x14ac:dyDescent="0.3">
      <c r="A40" s="49" t="s">
        <v>373</v>
      </c>
      <c r="B40" s="197" t="s">
        <v>374</v>
      </c>
      <c r="C40" s="139">
        <v>0</v>
      </c>
      <c r="D40" s="139">
        <v>0</v>
      </c>
      <c r="E40" s="139">
        <v>0</v>
      </c>
      <c r="F40" s="288">
        <f>SUM(C40:E40)</f>
        <v>0</v>
      </c>
    </row>
    <row r="41" spans="1:13" ht="15" thickBot="1" x14ac:dyDescent="0.35">
      <c r="A41" s="300" t="str">
        <f>A36</f>
        <v>31.03.2025.</v>
      </c>
      <c r="B41" s="68">
        <f>B36</f>
        <v>45747</v>
      </c>
      <c r="C41" s="144">
        <f>SUM(C38:C40)</f>
        <v>6363353</v>
      </c>
      <c r="D41" s="144">
        <f t="shared" ref="D41" si="3">SUM(D38:D40)</f>
        <v>125983</v>
      </c>
      <c r="E41" s="144">
        <f t="shared" ref="E41" si="4">SUM(E38:E40)</f>
        <v>0</v>
      </c>
      <c r="F41" s="144">
        <f>SUM(C41:E41)</f>
        <v>6489336</v>
      </c>
    </row>
    <row r="42" spans="1:13" ht="15" thickTop="1" x14ac:dyDescent="0.3">
      <c r="A42" s="74" t="str">
        <f>A25</f>
        <v>Uzskaites vērtība 31.12.2024.</v>
      </c>
      <c r="B42" s="74" t="str">
        <f>B25</f>
        <v>Net book value 31.12.2024</v>
      </c>
      <c r="C42" s="138">
        <f>C31-C38</f>
        <v>1480331</v>
      </c>
      <c r="D42" s="138">
        <f>D31-D38</f>
        <v>907078</v>
      </c>
      <c r="E42" s="138">
        <f>E31-E38</f>
        <v>16793159</v>
      </c>
      <c r="F42" s="138">
        <f>F31-F38</f>
        <v>19180568</v>
      </c>
    </row>
    <row r="43" spans="1:13" ht="15" thickBot="1" x14ac:dyDescent="0.35">
      <c r="A43" s="63" t="s">
        <v>448</v>
      </c>
      <c r="B43" s="63" t="s">
        <v>449</v>
      </c>
      <c r="C43" s="136">
        <f>C36-C41</f>
        <v>1310066</v>
      </c>
      <c r="D43" s="136">
        <f>D36-D41</f>
        <v>881882</v>
      </c>
      <c r="E43" s="136">
        <f>E36-E41</f>
        <v>16841800</v>
      </c>
      <c r="F43" s="136">
        <f>F36-F41</f>
        <v>19033748</v>
      </c>
    </row>
    <row r="44" spans="1:13" ht="15" thickTop="1" x14ac:dyDescent="0.3">
      <c r="A44" s="71"/>
      <c r="B44" s="71"/>
      <c r="C44" s="145"/>
      <c r="D44" s="145"/>
      <c r="E44" s="40"/>
    </row>
    <row r="45" spans="1:13" x14ac:dyDescent="0.3">
      <c r="A45" s="60" t="s">
        <v>466</v>
      </c>
      <c r="B45" s="60" t="s">
        <v>117</v>
      </c>
    </row>
    <row r="46" spans="1:13" customFormat="1" ht="57.6" x14ac:dyDescent="0.3">
      <c r="A46" s="367"/>
      <c r="B46" s="367"/>
      <c r="C46" s="368" t="s">
        <v>387</v>
      </c>
      <c r="D46" s="368" t="s">
        <v>388</v>
      </c>
      <c r="E46" s="368" t="s">
        <v>389</v>
      </c>
      <c r="F46" s="368" t="s">
        <v>451</v>
      </c>
      <c r="G46" s="368" t="s">
        <v>390</v>
      </c>
      <c r="H46" s="368" t="s">
        <v>391</v>
      </c>
      <c r="I46" s="368" t="s">
        <v>392</v>
      </c>
      <c r="J46" s="368" t="s">
        <v>452</v>
      </c>
      <c r="K46" s="368" t="s">
        <v>393</v>
      </c>
      <c r="L46" s="368" t="s">
        <v>394</v>
      </c>
      <c r="M46" s="368" t="s">
        <v>362</v>
      </c>
    </row>
    <row r="47" spans="1:13" customFormat="1" ht="43.2" x14ac:dyDescent="0.3">
      <c r="A47" s="367"/>
      <c r="B47" s="367"/>
      <c r="C47" s="368" t="s">
        <v>395</v>
      </c>
      <c r="D47" s="368" t="s">
        <v>396</v>
      </c>
      <c r="E47" s="368" t="s">
        <v>397</v>
      </c>
      <c r="F47" s="368" t="s">
        <v>398</v>
      </c>
      <c r="G47" s="367" t="s">
        <v>399</v>
      </c>
      <c r="H47" s="367" t="s">
        <v>400</v>
      </c>
      <c r="I47" s="367" t="s">
        <v>401</v>
      </c>
      <c r="J47" s="368" t="s">
        <v>402</v>
      </c>
      <c r="K47" s="368" t="s">
        <v>403</v>
      </c>
      <c r="L47" s="368" t="s">
        <v>404</v>
      </c>
      <c r="M47" s="368" t="s">
        <v>366</v>
      </c>
    </row>
    <row r="48" spans="1:13" customFormat="1" ht="15" thickBot="1" x14ac:dyDescent="0.35">
      <c r="A48" s="369"/>
      <c r="B48" s="370"/>
      <c r="C48" s="371"/>
      <c r="D48" s="371" t="s">
        <v>93</v>
      </c>
      <c r="E48" s="371" t="s">
        <v>93</v>
      </c>
      <c r="F48" s="371" t="s">
        <v>93</v>
      </c>
      <c r="G48" s="371" t="s">
        <v>93</v>
      </c>
      <c r="H48" s="371" t="s">
        <v>93</v>
      </c>
      <c r="I48" s="371" t="s">
        <v>93</v>
      </c>
      <c r="J48" s="371" t="s">
        <v>93</v>
      </c>
      <c r="K48" s="371" t="s">
        <v>93</v>
      </c>
      <c r="L48" s="371" t="s">
        <v>93</v>
      </c>
      <c r="M48" s="371" t="s">
        <v>93</v>
      </c>
    </row>
    <row r="49" spans="1:13" customFormat="1" ht="15" thickBot="1" x14ac:dyDescent="0.35">
      <c r="A49" s="372" t="s">
        <v>405</v>
      </c>
      <c r="B49" s="373" t="s">
        <v>406</v>
      </c>
      <c r="C49" s="374"/>
      <c r="D49" s="375"/>
      <c r="E49" s="375"/>
      <c r="F49" s="375"/>
      <c r="G49" s="375"/>
      <c r="H49" s="375"/>
      <c r="I49" s="375"/>
      <c r="J49" s="375"/>
      <c r="K49" s="375"/>
      <c r="L49" s="375"/>
      <c r="M49" s="375"/>
    </row>
    <row r="50" spans="1:13" customFormat="1" x14ac:dyDescent="0.3">
      <c r="A50" s="376" t="s">
        <v>376</v>
      </c>
      <c r="B50" s="376" t="s">
        <v>453</v>
      </c>
      <c r="C50" s="377">
        <v>1104511</v>
      </c>
      <c r="D50" s="377">
        <v>629594093</v>
      </c>
      <c r="E50" s="377">
        <v>96550924</v>
      </c>
      <c r="F50" s="377">
        <v>6567306</v>
      </c>
      <c r="G50" s="377">
        <v>138773371</v>
      </c>
      <c r="H50" s="377">
        <v>30376090</v>
      </c>
      <c r="I50" s="377">
        <v>7624246</v>
      </c>
      <c r="J50" s="377">
        <v>1959708</v>
      </c>
      <c r="K50" s="377">
        <v>10708163</v>
      </c>
      <c r="L50" s="377">
        <v>29719820</v>
      </c>
      <c r="M50" s="377">
        <v>952978232</v>
      </c>
    </row>
    <row r="51" spans="1:13" customFormat="1" x14ac:dyDescent="0.3">
      <c r="A51" s="378" t="s">
        <v>369</v>
      </c>
      <c r="B51" s="378" t="s">
        <v>370</v>
      </c>
      <c r="C51" s="379">
        <v>0</v>
      </c>
      <c r="D51" s="379">
        <v>0</v>
      </c>
      <c r="E51" s="379">
        <v>159674</v>
      </c>
      <c r="F51" s="379">
        <v>88524</v>
      </c>
      <c r="G51" s="379">
        <v>0</v>
      </c>
      <c r="H51" s="379">
        <v>0</v>
      </c>
      <c r="I51" s="379">
        <v>4982</v>
      </c>
      <c r="J51" s="379">
        <v>0</v>
      </c>
      <c r="K51" s="379">
        <v>0</v>
      </c>
      <c r="L51" s="379">
        <v>2856136</v>
      </c>
      <c r="M51" s="380">
        <v>3109316</v>
      </c>
    </row>
    <row r="52" spans="1:13" customFormat="1" x14ac:dyDescent="0.3">
      <c r="A52" s="378" t="s">
        <v>371</v>
      </c>
      <c r="B52" s="378" t="s">
        <v>407</v>
      </c>
      <c r="C52" s="379">
        <v>0</v>
      </c>
      <c r="D52" s="379">
        <v>4996</v>
      </c>
      <c r="E52" s="379">
        <v>-14389</v>
      </c>
      <c r="F52" s="379">
        <v>33198</v>
      </c>
      <c r="G52" s="379">
        <v>0</v>
      </c>
      <c r="H52" s="379">
        <v>54874</v>
      </c>
      <c r="I52" s="379">
        <v>15404</v>
      </c>
      <c r="J52" s="379">
        <v>0</v>
      </c>
      <c r="K52" s="379">
        <v>0</v>
      </c>
      <c r="L52" s="379">
        <v>-94083</v>
      </c>
      <c r="M52" s="380">
        <v>0</v>
      </c>
    </row>
    <row r="53" spans="1:13" customFormat="1" x14ac:dyDescent="0.3">
      <c r="A53" s="378" t="s">
        <v>373</v>
      </c>
      <c r="B53" s="378" t="s">
        <v>374</v>
      </c>
      <c r="C53" s="379">
        <v>0</v>
      </c>
      <c r="D53" s="379">
        <v>0</v>
      </c>
      <c r="E53" s="379">
        <v>-1400</v>
      </c>
      <c r="F53" s="379">
        <v>-43308</v>
      </c>
      <c r="G53" s="379">
        <v>0</v>
      </c>
      <c r="H53" s="379">
        <v>0</v>
      </c>
      <c r="I53" s="379">
        <v>-122109</v>
      </c>
      <c r="J53" s="379">
        <v>0</v>
      </c>
      <c r="K53" s="379">
        <v>0</v>
      </c>
      <c r="L53" s="379">
        <v>0</v>
      </c>
      <c r="M53" s="380">
        <v>-166817</v>
      </c>
    </row>
    <row r="54" spans="1:13" customFormat="1" ht="28.8" x14ac:dyDescent="0.3">
      <c r="A54" s="378" t="s">
        <v>408</v>
      </c>
      <c r="B54" s="378" t="s">
        <v>409</v>
      </c>
      <c r="C54" s="379">
        <v>0</v>
      </c>
      <c r="D54" s="379">
        <v>0</v>
      </c>
      <c r="E54" s="379">
        <v>0</v>
      </c>
      <c r="F54" s="379">
        <v>0</v>
      </c>
      <c r="G54" s="379">
        <v>0</v>
      </c>
      <c r="H54" s="379">
        <v>0</v>
      </c>
      <c r="I54" s="379">
        <v>0</v>
      </c>
      <c r="J54" s="379">
        <v>0</v>
      </c>
      <c r="K54" s="379">
        <v>0</v>
      </c>
      <c r="L54" s="379">
        <v>0</v>
      </c>
      <c r="M54" s="380">
        <v>0</v>
      </c>
    </row>
    <row r="55" spans="1:13" customFormat="1" ht="15" thickBot="1" x14ac:dyDescent="0.35">
      <c r="A55" s="369" t="s">
        <v>375</v>
      </c>
      <c r="B55" s="381" t="s">
        <v>372</v>
      </c>
      <c r="C55" s="379">
        <v>0</v>
      </c>
      <c r="D55" s="379">
        <v>0</v>
      </c>
      <c r="E55" s="379">
        <v>0</v>
      </c>
      <c r="F55" s="379">
        <v>0</v>
      </c>
      <c r="G55" s="379">
        <v>0</v>
      </c>
      <c r="H55" s="379">
        <v>0</v>
      </c>
      <c r="I55" s="379">
        <v>0</v>
      </c>
      <c r="J55" s="379">
        <v>0</v>
      </c>
      <c r="K55" s="379">
        <v>0</v>
      </c>
      <c r="L55" s="379">
        <v>0</v>
      </c>
      <c r="M55" s="380">
        <v>0</v>
      </c>
    </row>
    <row r="56" spans="1:13" customFormat="1" x14ac:dyDescent="0.3">
      <c r="A56" s="382" t="s">
        <v>445</v>
      </c>
      <c r="B56" s="376" t="s">
        <v>454</v>
      </c>
      <c r="C56" s="383">
        <v>1104511</v>
      </c>
      <c r="D56" s="383">
        <v>629599089</v>
      </c>
      <c r="E56" s="383">
        <v>96694809</v>
      </c>
      <c r="F56" s="383">
        <v>6645720</v>
      </c>
      <c r="G56" s="383">
        <v>138773371</v>
      </c>
      <c r="H56" s="383">
        <v>30430964</v>
      </c>
      <c r="I56" s="383">
        <v>7522523</v>
      </c>
      <c r="J56" s="383">
        <v>1959708</v>
      </c>
      <c r="K56" s="383">
        <v>10708163</v>
      </c>
      <c r="L56" s="383">
        <v>32481873</v>
      </c>
      <c r="M56" s="383">
        <v>955920731</v>
      </c>
    </row>
    <row r="57" spans="1:13" customFormat="1" x14ac:dyDescent="0.3">
      <c r="A57" s="378" t="s">
        <v>369</v>
      </c>
      <c r="B57" s="378" t="s">
        <v>370</v>
      </c>
      <c r="C57" s="379">
        <v>0</v>
      </c>
      <c r="D57" s="379">
        <v>0</v>
      </c>
      <c r="E57" s="379">
        <v>658223</v>
      </c>
      <c r="F57" s="379">
        <v>529727</v>
      </c>
      <c r="G57" s="379">
        <v>0</v>
      </c>
      <c r="H57" s="379">
        <v>2120</v>
      </c>
      <c r="I57" s="379">
        <v>186585</v>
      </c>
      <c r="J57" s="379">
        <v>0</v>
      </c>
      <c r="K57" s="379">
        <v>0</v>
      </c>
      <c r="L57" s="379">
        <v>41788007</v>
      </c>
      <c r="M57" s="380">
        <v>43164662</v>
      </c>
    </row>
    <row r="58" spans="1:13" customFormat="1" x14ac:dyDescent="0.3">
      <c r="A58" s="378" t="s">
        <v>371</v>
      </c>
      <c r="B58" s="378" t="s">
        <v>407</v>
      </c>
      <c r="C58" s="379">
        <v>0</v>
      </c>
      <c r="D58" s="379">
        <v>8346286</v>
      </c>
      <c r="E58" s="379">
        <v>592943</v>
      </c>
      <c r="F58" s="379">
        <v>387586</v>
      </c>
      <c r="G58" s="379">
        <v>251155</v>
      </c>
      <c r="H58" s="379">
        <v>2902</v>
      </c>
      <c r="I58" s="379">
        <v>1311127</v>
      </c>
      <c r="J58" s="379">
        <v>0</v>
      </c>
      <c r="K58" s="379">
        <v>0</v>
      </c>
      <c r="L58" s="379">
        <v>-10891999</v>
      </c>
      <c r="M58" s="380">
        <v>0</v>
      </c>
    </row>
    <row r="59" spans="1:13" customFormat="1" x14ac:dyDescent="0.3">
      <c r="A59" s="378" t="s">
        <v>373</v>
      </c>
      <c r="B59" s="378" t="s">
        <v>374</v>
      </c>
      <c r="C59" s="379">
        <v>0</v>
      </c>
      <c r="D59" s="379">
        <v>-1532740</v>
      </c>
      <c r="E59" s="379">
        <v>-1376741</v>
      </c>
      <c r="F59" s="379">
        <v>-308445</v>
      </c>
      <c r="G59" s="379">
        <v>-109591</v>
      </c>
      <c r="H59" s="379">
        <v>-16550</v>
      </c>
      <c r="I59" s="379">
        <v>-71113</v>
      </c>
      <c r="J59" s="379">
        <v>0</v>
      </c>
      <c r="K59" s="379">
        <v>0</v>
      </c>
      <c r="L59" s="379">
        <v>0</v>
      </c>
      <c r="M59" s="380">
        <v>-3415180</v>
      </c>
    </row>
    <row r="60" spans="1:13" customFormat="1" ht="28.8" x14ac:dyDescent="0.3">
      <c r="A60" s="378" t="s">
        <v>408</v>
      </c>
      <c r="B60" s="378" t="s">
        <v>409</v>
      </c>
      <c r="C60" s="379">
        <v>0</v>
      </c>
      <c r="D60" s="379">
        <v>-94336921</v>
      </c>
      <c r="E60" s="379">
        <v>-5140127</v>
      </c>
      <c r="F60" s="379">
        <v>0</v>
      </c>
      <c r="G60" s="379">
        <v>-47292</v>
      </c>
      <c r="H60" s="379">
        <v>-46819</v>
      </c>
      <c r="I60" s="379">
        <v>-144593</v>
      </c>
      <c r="J60" s="379">
        <v>0</v>
      </c>
      <c r="K60" s="379">
        <v>0</v>
      </c>
      <c r="L60" s="379">
        <v>0</v>
      </c>
      <c r="M60" s="380">
        <v>-99715752</v>
      </c>
    </row>
    <row r="61" spans="1:13" customFormat="1" x14ac:dyDescent="0.3">
      <c r="A61" s="378" t="s">
        <v>375</v>
      </c>
      <c r="B61" s="378" t="s">
        <v>372</v>
      </c>
      <c r="C61" s="379">
        <v>0</v>
      </c>
      <c r="D61" s="379">
        <v>0</v>
      </c>
      <c r="E61" s="379">
        <v>0</v>
      </c>
      <c r="F61" s="379">
        <v>388</v>
      </c>
      <c r="G61" s="379">
        <v>0</v>
      </c>
      <c r="H61" s="379">
        <v>0</v>
      </c>
      <c r="I61" s="379">
        <v>-388</v>
      </c>
      <c r="J61" s="379">
        <v>68641</v>
      </c>
      <c r="K61" s="379">
        <v>0</v>
      </c>
      <c r="L61" s="379">
        <v>0</v>
      </c>
      <c r="M61" s="380">
        <v>68641</v>
      </c>
    </row>
    <row r="62" spans="1:13" customFormat="1" ht="15" thickBot="1" x14ac:dyDescent="0.35">
      <c r="A62" s="384" t="s">
        <v>384</v>
      </c>
      <c r="B62" s="385" t="s">
        <v>455</v>
      </c>
      <c r="C62" s="386">
        <v>1104511</v>
      </c>
      <c r="D62" s="386">
        <v>542075714</v>
      </c>
      <c r="E62" s="386">
        <v>91429107</v>
      </c>
      <c r="F62" s="386">
        <v>7254976</v>
      </c>
      <c r="G62" s="386">
        <v>138867643</v>
      </c>
      <c r="H62" s="386">
        <v>30372617</v>
      </c>
      <c r="I62" s="386">
        <v>8804141</v>
      </c>
      <c r="J62" s="386">
        <v>2028349</v>
      </c>
      <c r="K62" s="386">
        <v>10708163</v>
      </c>
      <c r="L62" s="386">
        <v>63377881</v>
      </c>
      <c r="M62" s="386">
        <v>896023102</v>
      </c>
    </row>
    <row r="63" spans="1:13" customFormat="1" ht="15" thickBot="1" x14ac:dyDescent="0.35">
      <c r="A63" s="387" t="s">
        <v>410</v>
      </c>
      <c r="B63" s="387" t="s">
        <v>411</v>
      </c>
      <c r="C63" s="388"/>
      <c r="D63" s="388"/>
      <c r="E63" s="388"/>
      <c r="F63" s="388"/>
      <c r="G63" s="388"/>
      <c r="H63" s="388"/>
      <c r="I63" s="388"/>
      <c r="J63" s="388"/>
      <c r="K63" s="388"/>
      <c r="L63" s="388"/>
      <c r="M63" s="388"/>
    </row>
    <row r="64" spans="1:13" customFormat="1" x14ac:dyDescent="0.3">
      <c r="A64" s="376" t="s">
        <v>376</v>
      </c>
      <c r="B64" s="376" t="s">
        <v>453</v>
      </c>
      <c r="C64" s="383">
        <v>0</v>
      </c>
      <c r="D64" s="383">
        <v>419302364</v>
      </c>
      <c r="E64" s="383">
        <v>47385657</v>
      </c>
      <c r="F64" s="383">
        <v>4243640</v>
      </c>
      <c r="G64" s="383">
        <v>44318566</v>
      </c>
      <c r="H64" s="383">
        <v>16620884</v>
      </c>
      <c r="I64" s="383">
        <v>2877394</v>
      </c>
      <c r="J64" s="383">
        <v>0</v>
      </c>
      <c r="K64" s="383">
        <v>0</v>
      </c>
      <c r="L64" s="383">
        <v>0</v>
      </c>
      <c r="M64" s="383">
        <v>534748505</v>
      </c>
    </row>
    <row r="65" spans="1:13" customFormat="1" x14ac:dyDescent="0.3">
      <c r="A65" s="378" t="s">
        <v>379</v>
      </c>
      <c r="B65" s="378" t="s">
        <v>412</v>
      </c>
      <c r="C65" s="379">
        <v>0</v>
      </c>
      <c r="D65" s="379">
        <v>2235540</v>
      </c>
      <c r="E65" s="379">
        <v>976609</v>
      </c>
      <c r="F65" s="379">
        <v>162031</v>
      </c>
      <c r="G65" s="379">
        <v>597665</v>
      </c>
      <c r="H65" s="379">
        <v>188899</v>
      </c>
      <c r="I65" s="379">
        <v>137384</v>
      </c>
      <c r="J65" s="379">
        <v>0</v>
      </c>
      <c r="K65" s="379">
        <v>0</v>
      </c>
      <c r="L65" s="379">
        <v>0</v>
      </c>
      <c r="M65" s="380">
        <v>4298128</v>
      </c>
    </row>
    <row r="66" spans="1:13" customFormat="1" x14ac:dyDescent="0.3">
      <c r="A66" s="378" t="s">
        <v>373</v>
      </c>
      <c r="B66" s="378" t="s">
        <v>374</v>
      </c>
      <c r="C66" s="379">
        <v>0</v>
      </c>
      <c r="D66" s="379">
        <v>0</v>
      </c>
      <c r="E66" s="379">
        <v>-1400</v>
      </c>
      <c r="F66" s="379">
        <v>-41771</v>
      </c>
      <c r="G66" s="379">
        <v>0</v>
      </c>
      <c r="H66" s="379">
        <v>0</v>
      </c>
      <c r="I66" s="379">
        <v>-122109</v>
      </c>
      <c r="J66" s="379">
        <v>0</v>
      </c>
      <c r="K66" s="379">
        <v>0</v>
      </c>
      <c r="L66" s="379">
        <v>0</v>
      </c>
      <c r="M66" s="380">
        <v>-165280</v>
      </c>
    </row>
    <row r="67" spans="1:13" customFormat="1" x14ac:dyDescent="0.3">
      <c r="A67" s="378" t="s">
        <v>413</v>
      </c>
      <c r="B67" s="378" t="s">
        <v>414</v>
      </c>
      <c r="C67" s="379">
        <v>0</v>
      </c>
      <c r="D67" s="379">
        <v>0</v>
      </c>
      <c r="E67" s="379">
        <v>0</v>
      </c>
      <c r="F67" s="379">
        <v>0</v>
      </c>
      <c r="G67" s="379">
        <v>0</v>
      </c>
      <c r="H67" s="379">
        <v>0</v>
      </c>
      <c r="I67" s="379">
        <v>0</v>
      </c>
      <c r="J67" s="379">
        <v>0</v>
      </c>
      <c r="K67" s="379">
        <v>0</v>
      </c>
      <c r="L67" s="379">
        <v>0</v>
      </c>
      <c r="M67" s="380">
        <v>0</v>
      </c>
    </row>
    <row r="68" spans="1:13" customFormat="1" x14ac:dyDescent="0.3">
      <c r="A68" s="378" t="s">
        <v>371</v>
      </c>
      <c r="B68" s="378" t="s">
        <v>407</v>
      </c>
      <c r="C68" s="379">
        <v>0</v>
      </c>
      <c r="D68" s="379">
        <v>0</v>
      </c>
      <c r="E68" s="379">
        <v>-7037</v>
      </c>
      <c r="F68" s="379">
        <v>7037</v>
      </c>
      <c r="G68" s="379">
        <v>0</v>
      </c>
      <c r="H68" s="379">
        <v>0</v>
      </c>
      <c r="I68" s="379">
        <v>0</v>
      </c>
      <c r="J68" s="379">
        <v>0</v>
      </c>
      <c r="K68" s="379">
        <v>0</v>
      </c>
      <c r="L68" s="379">
        <v>0</v>
      </c>
      <c r="M68" s="380">
        <v>0</v>
      </c>
    </row>
    <row r="69" spans="1:13" customFormat="1" x14ac:dyDescent="0.3">
      <c r="A69" s="382" t="s">
        <v>445</v>
      </c>
      <c r="B69" s="376" t="s">
        <v>454</v>
      </c>
      <c r="C69" s="383">
        <v>0</v>
      </c>
      <c r="D69" s="383">
        <v>421537904</v>
      </c>
      <c r="E69" s="383">
        <v>48353829</v>
      </c>
      <c r="F69" s="383">
        <v>4370937</v>
      </c>
      <c r="G69" s="383">
        <v>44916231</v>
      </c>
      <c r="H69" s="383">
        <v>16809783</v>
      </c>
      <c r="I69" s="383">
        <v>2892669</v>
      </c>
      <c r="J69" s="383">
        <v>0</v>
      </c>
      <c r="K69" s="383">
        <v>0</v>
      </c>
      <c r="L69" s="383">
        <v>0</v>
      </c>
      <c r="M69" s="383">
        <v>538881353</v>
      </c>
    </row>
    <row r="70" spans="1:13" customFormat="1" x14ac:dyDescent="0.3">
      <c r="A70" s="378" t="s">
        <v>379</v>
      </c>
      <c r="B70" s="378" t="s">
        <v>412</v>
      </c>
      <c r="C70" s="379">
        <v>0</v>
      </c>
      <c r="D70" s="379">
        <v>6807333</v>
      </c>
      <c r="E70" s="379">
        <v>2956248</v>
      </c>
      <c r="F70" s="379">
        <v>507308</v>
      </c>
      <c r="G70" s="379">
        <v>1777419</v>
      </c>
      <c r="H70" s="379">
        <v>574411</v>
      </c>
      <c r="I70" s="379">
        <v>421233</v>
      </c>
      <c r="J70" s="379">
        <v>0</v>
      </c>
      <c r="K70" s="379">
        <v>0</v>
      </c>
      <c r="L70" s="379">
        <v>0</v>
      </c>
      <c r="M70" s="389">
        <v>13043952</v>
      </c>
    </row>
    <row r="71" spans="1:13" customFormat="1" x14ac:dyDescent="0.3">
      <c r="A71" s="378" t="s">
        <v>373</v>
      </c>
      <c r="B71" s="378" t="s">
        <v>374</v>
      </c>
      <c r="C71" s="379">
        <v>0</v>
      </c>
      <c r="D71" s="379">
        <v>-1531220</v>
      </c>
      <c r="E71" s="379">
        <v>-1363204</v>
      </c>
      <c r="F71" s="379">
        <v>-307994</v>
      </c>
      <c r="G71" s="379">
        <v>-109591</v>
      </c>
      <c r="H71" s="379">
        <v>-16550</v>
      </c>
      <c r="I71" s="379">
        <v>-68807</v>
      </c>
      <c r="J71" s="379">
        <v>0</v>
      </c>
      <c r="K71" s="379">
        <v>0</v>
      </c>
      <c r="L71" s="379">
        <v>0</v>
      </c>
      <c r="M71" s="389">
        <v>-3397366</v>
      </c>
    </row>
    <row r="72" spans="1:13" customFormat="1" x14ac:dyDescent="0.3">
      <c r="A72" s="378" t="s">
        <v>413</v>
      </c>
      <c r="B72" s="378" t="s">
        <v>414</v>
      </c>
      <c r="C72" s="379">
        <v>0</v>
      </c>
      <c r="D72" s="379">
        <v>-68537516</v>
      </c>
      <c r="E72" s="379">
        <v>-2281054</v>
      </c>
      <c r="F72" s="379">
        <v>0</v>
      </c>
      <c r="G72" s="379">
        <v>59725</v>
      </c>
      <c r="H72" s="379">
        <v>-24665</v>
      </c>
      <c r="I72" s="379">
        <v>-6369</v>
      </c>
      <c r="J72" s="379">
        <v>0</v>
      </c>
      <c r="K72" s="379">
        <v>0</v>
      </c>
      <c r="L72" s="379">
        <v>0</v>
      </c>
      <c r="M72" s="389">
        <v>-70789879</v>
      </c>
    </row>
    <row r="73" spans="1:13" customFormat="1" x14ac:dyDescent="0.3">
      <c r="A73" s="378" t="s">
        <v>371</v>
      </c>
      <c r="B73" s="378" t="s">
        <v>407</v>
      </c>
      <c r="C73" s="379">
        <v>0</v>
      </c>
      <c r="D73" s="379">
        <v>0</v>
      </c>
      <c r="E73" s="379">
        <v>0</v>
      </c>
      <c r="F73" s="379">
        <v>136</v>
      </c>
      <c r="G73" s="379">
        <v>0</v>
      </c>
      <c r="H73" s="379">
        <v>0</v>
      </c>
      <c r="I73" s="379">
        <v>-136</v>
      </c>
      <c r="J73" s="379">
        <v>0</v>
      </c>
      <c r="K73" s="379">
        <v>0</v>
      </c>
      <c r="L73" s="379">
        <v>0</v>
      </c>
      <c r="M73" s="389">
        <v>0</v>
      </c>
    </row>
    <row r="74" spans="1:13" customFormat="1" ht="15" thickBot="1" x14ac:dyDescent="0.35">
      <c r="A74" s="390" t="s">
        <v>384</v>
      </c>
      <c r="B74" s="391" t="s">
        <v>455</v>
      </c>
      <c r="C74" s="392">
        <v>0</v>
      </c>
      <c r="D74" s="392">
        <v>358276501</v>
      </c>
      <c r="E74" s="392">
        <v>47665819</v>
      </c>
      <c r="F74" s="392">
        <v>4570387</v>
      </c>
      <c r="G74" s="392">
        <v>46643784</v>
      </c>
      <c r="H74" s="392">
        <v>17342979</v>
      </c>
      <c r="I74" s="392">
        <v>3238590</v>
      </c>
      <c r="J74" s="392">
        <v>0</v>
      </c>
      <c r="K74" s="392">
        <v>0</v>
      </c>
      <c r="L74" s="392">
        <v>0</v>
      </c>
      <c r="M74" s="392">
        <v>477738060</v>
      </c>
    </row>
    <row r="75" spans="1:13" customFormat="1" ht="15" thickTop="1" x14ac:dyDescent="0.3">
      <c r="A75" s="393" t="s">
        <v>381</v>
      </c>
      <c r="B75" s="393" t="s">
        <v>382</v>
      </c>
      <c r="C75" s="383">
        <v>1104511</v>
      </c>
      <c r="D75" s="383">
        <v>210291729</v>
      </c>
      <c r="E75" s="383">
        <v>49165267</v>
      </c>
      <c r="F75" s="383">
        <v>2323666</v>
      </c>
      <c r="G75" s="383">
        <v>94454805</v>
      </c>
      <c r="H75" s="383">
        <v>13755206</v>
      </c>
      <c r="I75" s="383">
        <v>4746852</v>
      </c>
      <c r="J75" s="383">
        <v>1959708</v>
      </c>
      <c r="K75" s="383">
        <v>10708163</v>
      </c>
      <c r="L75" s="383">
        <v>29719820</v>
      </c>
      <c r="M75" s="383">
        <v>418229727</v>
      </c>
    </row>
    <row r="76" spans="1:13" customFormat="1" x14ac:dyDescent="0.3">
      <c r="A76" s="393" t="s">
        <v>446</v>
      </c>
      <c r="B76" s="393" t="s">
        <v>450</v>
      </c>
      <c r="C76" s="383">
        <v>1104511</v>
      </c>
      <c r="D76" s="383">
        <v>208061185</v>
      </c>
      <c r="E76" s="383">
        <v>48340980</v>
      </c>
      <c r="F76" s="383">
        <v>2274783</v>
      </c>
      <c r="G76" s="383">
        <v>93857140</v>
      </c>
      <c r="H76" s="383">
        <v>13621181</v>
      </c>
      <c r="I76" s="383">
        <v>4629854</v>
      </c>
      <c r="J76" s="383">
        <v>1959708</v>
      </c>
      <c r="K76" s="383">
        <v>10708163</v>
      </c>
      <c r="L76" s="383">
        <v>32481873</v>
      </c>
      <c r="M76" s="383">
        <v>417039378</v>
      </c>
    </row>
    <row r="77" spans="1:13" customFormat="1" ht="15" thickBot="1" x14ac:dyDescent="0.35">
      <c r="A77" s="394" t="s">
        <v>385</v>
      </c>
      <c r="B77" s="394" t="s">
        <v>386</v>
      </c>
      <c r="C77" s="392">
        <v>1104511</v>
      </c>
      <c r="D77" s="392">
        <v>183799213</v>
      </c>
      <c r="E77" s="392">
        <v>43763288</v>
      </c>
      <c r="F77" s="392">
        <v>2684589</v>
      </c>
      <c r="G77" s="392">
        <v>92223859</v>
      </c>
      <c r="H77" s="392">
        <v>13029638</v>
      </c>
      <c r="I77" s="392">
        <v>5565551</v>
      </c>
      <c r="J77" s="392">
        <v>2028349</v>
      </c>
      <c r="K77" s="392">
        <v>10708163</v>
      </c>
      <c r="L77" s="392">
        <v>63377881</v>
      </c>
      <c r="M77" s="392">
        <v>418285042</v>
      </c>
    </row>
    <row r="78" spans="1:13" customFormat="1" ht="15" thickTop="1" x14ac:dyDescent="0.3">
      <c r="A78" s="395"/>
      <c r="B78" s="395"/>
      <c r="C78" s="396"/>
      <c r="D78" s="396"/>
      <c r="E78" s="396"/>
      <c r="F78" s="396"/>
      <c r="G78" s="396"/>
      <c r="H78" s="396"/>
      <c r="I78" s="396"/>
      <c r="J78" s="396"/>
      <c r="K78" s="396"/>
      <c r="L78" s="396"/>
      <c r="M78" s="396"/>
    </row>
    <row r="79" spans="1:13" customFormat="1" x14ac:dyDescent="0.3">
      <c r="A79" s="395"/>
      <c r="B79" s="395"/>
      <c r="C79" s="396"/>
      <c r="D79" s="396"/>
      <c r="E79" s="396"/>
      <c r="F79" s="396"/>
      <c r="G79" s="396"/>
      <c r="H79" s="396"/>
      <c r="I79" s="396"/>
      <c r="J79" s="396"/>
      <c r="K79" s="396"/>
      <c r="L79" s="396"/>
      <c r="M79" s="396"/>
    </row>
    <row r="80" spans="1:13" customFormat="1" ht="57.6" x14ac:dyDescent="0.3">
      <c r="A80" s="367"/>
      <c r="B80" s="367"/>
      <c r="C80" s="368" t="s">
        <v>387</v>
      </c>
      <c r="D80" s="368" t="s">
        <v>388</v>
      </c>
      <c r="E80" s="368" t="s">
        <v>389</v>
      </c>
      <c r="F80" s="368" t="s">
        <v>451</v>
      </c>
      <c r="G80" s="368" t="s">
        <v>390</v>
      </c>
      <c r="H80" s="368" t="s">
        <v>391</v>
      </c>
      <c r="I80" s="368" t="s">
        <v>392</v>
      </c>
      <c r="J80" s="368" t="s">
        <v>452</v>
      </c>
      <c r="K80" s="368" t="s">
        <v>393</v>
      </c>
      <c r="L80" s="368" t="s">
        <v>394</v>
      </c>
      <c r="M80" s="368" t="s">
        <v>362</v>
      </c>
    </row>
    <row r="81" spans="1:13" customFormat="1" ht="43.2" x14ac:dyDescent="0.3">
      <c r="A81" s="367"/>
      <c r="B81" s="367"/>
      <c r="C81" s="368" t="s">
        <v>395</v>
      </c>
      <c r="D81" s="368" t="s">
        <v>396</v>
      </c>
      <c r="E81" s="368" t="s">
        <v>397</v>
      </c>
      <c r="F81" s="368" t="s">
        <v>398</v>
      </c>
      <c r="G81" s="368" t="s">
        <v>399</v>
      </c>
      <c r="H81" s="368" t="s">
        <v>400</v>
      </c>
      <c r="I81" s="368" t="s">
        <v>401</v>
      </c>
      <c r="J81" s="368" t="s">
        <v>402</v>
      </c>
      <c r="K81" s="368" t="s">
        <v>403</v>
      </c>
      <c r="L81" s="368" t="s">
        <v>404</v>
      </c>
      <c r="M81" s="368" t="s">
        <v>366</v>
      </c>
    </row>
    <row r="82" spans="1:13" customFormat="1" ht="15" thickBot="1" x14ac:dyDescent="0.35">
      <c r="A82" s="369"/>
      <c r="B82" s="370"/>
      <c r="C82" s="371"/>
      <c r="D82" s="371" t="s">
        <v>93</v>
      </c>
      <c r="E82" s="371" t="s">
        <v>93</v>
      </c>
      <c r="F82" s="371" t="s">
        <v>93</v>
      </c>
      <c r="G82" s="371" t="s">
        <v>93</v>
      </c>
      <c r="H82" s="371" t="s">
        <v>93</v>
      </c>
      <c r="I82" s="371" t="s">
        <v>93</v>
      </c>
      <c r="J82" s="371" t="s">
        <v>93</v>
      </c>
      <c r="K82" s="371" t="s">
        <v>93</v>
      </c>
      <c r="L82" s="371" t="s">
        <v>93</v>
      </c>
      <c r="M82" s="371" t="s">
        <v>93</v>
      </c>
    </row>
    <row r="83" spans="1:13" customFormat="1" ht="15" thickBot="1" x14ac:dyDescent="0.35">
      <c r="A83" s="372" t="s">
        <v>405</v>
      </c>
      <c r="B83" s="373" t="s">
        <v>406</v>
      </c>
      <c r="C83" s="374"/>
      <c r="D83" s="375"/>
      <c r="E83" s="375"/>
      <c r="F83" s="375"/>
      <c r="G83" s="375"/>
      <c r="H83" s="375"/>
      <c r="I83" s="375"/>
      <c r="J83" s="375"/>
      <c r="K83" s="375"/>
      <c r="L83" s="375"/>
      <c r="M83" s="375"/>
    </row>
    <row r="84" spans="1:13" customFormat="1" x14ac:dyDescent="0.3">
      <c r="A84" s="382" t="s">
        <v>384</v>
      </c>
      <c r="B84" s="397" t="s">
        <v>455</v>
      </c>
      <c r="C84" s="377">
        <v>1104511</v>
      </c>
      <c r="D84" s="377">
        <v>542075714</v>
      </c>
      <c r="E84" s="377">
        <v>91429107</v>
      </c>
      <c r="F84" s="377">
        <v>7254976</v>
      </c>
      <c r="G84" s="377">
        <v>138867643</v>
      </c>
      <c r="H84" s="377">
        <v>30372617</v>
      </c>
      <c r="I84" s="377">
        <v>8804141</v>
      </c>
      <c r="J84" s="377">
        <v>2028349</v>
      </c>
      <c r="K84" s="377">
        <v>10708163</v>
      </c>
      <c r="L84" s="377">
        <v>63377881</v>
      </c>
      <c r="M84" s="377">
        <v>896023102</v>
      </c>
    </row>
    <row r="85" spans="1:13" customFormat="1" x14ac:dyDescent="0.3">
      <c r="A85" s="378" t="s">
        <v>369</v>
      </c>
      <c r="B85" s="378" t="s">
        <v>370</v>
      </c>
      <c r="C85" s="379">
        <v>0</v>
      </c>
      <c r="D85" s="379">
        <v>0</v>
      </c>
      <c r="E85" s="379">
        <v>161703</v>
      </c>
      <c r="F85" s="379">
        <v>97640</v>
      </c>
      <c r="G85" s="379">
        <v>0</v>
      </c>
      <c r="H85" s="379">
        <v>0</v>
      </c>
      <c r="I85" s="379">
        <v>4439</v>
      </c>
      <c r="J85" s="398">
        <v>0</v>
      </c>
      <c r="K85" s="379">
        <v>0</v>
      </c>
      <c r="L85" s="379">
        <v>5037462</v>
      </c>
      <c r="M85" s="380">
        <v>5301244</v>
      </c>
    </row>
    <row r="86" spans="1:13" customFormat="1" x14ac:dyDescent="0.3">
      <c r="A86" s="378" t="s">
        <v>371</v>
      </c>
      <c r="B86" s="378" t="s">
        <v>407</v>
      </c>
      <c r="C86" s="379">
        <v>0</v>
      </c>
      <c r="D86" s="379">
        <v>2097646</v>
      </c>
      <c r="E86" s="379">
        <v>14937</v>
      </c>
      <c r="F86" s="379">
        <v>3432</v>
      </c>
      <c r="G86" s="379">
        <v>1007</v>
      </c>
      <c r="H86" s="379">
        <v>330681</v>
      </c>
      <c r="I86" s="379">
        <v>6754</v>
      </c>
      <c r="J86" s="379">
        <v>0</v>
      </c>
      <c r="K86" s="379">
        <v>0</v>
      </c>
      <c r="L86" s="379">
        <v>-2454457</v>
      </c>
      <c r="M86" s="380">
        <v>0</v>
      </c>
    </row>
    <row r="87" spans="1:13" customFormat="1" x14ac:dyDescent="0.3">
      <c r="A87" s="378" t="s">
        <v>373</v>
      </c>
      <c r="B87" s="378" t="s">
        <v>374</v>
      </c>
      <c r="C87" s="379">
        <v>0</v>
      </c>
      <c r="D87" s="379">
        <v>0</v>
      </c>
      <c r="E87" s="379">
        <v>-79300</v>
      </c>
      <c r="F87" s="379">
        <v>-275020</v>
      </c>
      <c r="G87" s="379">
        <v>0</v>
      </c>
      <c r="H87" s="379">
        <v>0</v>
      </c>
      <c r="I87" s="379">
        <v>0</v>
      </c>
      <c r="J87" s="379">
        <v>0</v>
      </c>
      <c r="K87" s="379">
        <v>0</v>
      </c>
      <c r="L87" s="379">
        <v>0</v>
      </c>
      <c r="M87" s="380">
        <v>-354320</v>
      </c>
    </row>
    <row r="88" spans="1:13" customFormat="1" ht="28.8" x14ac:dyDescent="0.3">
      <c r="A88" s="378" t="s">
        <v>408</v>
      </c>
      <c r="B88" s="378" t="s">
        <v>409</v>
      </c>
      <c r="C88" s="379">
        <v>0</v>
      </c>
      <c r="D88" s="379">
        <v>0</v>
      </c>
      <c r="E88" s="379">
        <v>0</v>
      </c>
      <c r="F88" s="379">
        <v>0</v>
      </c>
      <c r="G88" s="379">
        <v>0</v>
      </c>
      <c r="H88" s="379">
        <v>0</v>
      </c>
      <c r="I88" s="379">
        <v>0</v>
      </c>
      <c r="J88" s="379">
        <v>0</v>
      </c>
      <c r="K88" s="379">
        <v>0</v>
      </c>
      <c r="L88" s="379">
        <v>0</v>
      </c>
      <c r="M88" s="380">
        <v>0</v>
      </c>
    </row>
    <row r="89" spans="1:13" customFormat="1" x14ac:dyDescent="0.3">
      <c r="A89" s="378" t="s">
        <v>375</v>
      </c>
      <c r="B89" s="378" t="s">
        <v>372</v>
      </c>
      <c r="C89" s="379">
        <v>0</v>
      </c>
      <c r="D89" s="379">
        <v>0</v>
      </c>
      <c r="E89" s="379">
        <v>0</v>
      </c>
      <c r="F89" s="379">
        <v>0</v>
      </c>
      <c r="G89" s="379">
        <v>0</v>
      </c>
      <c r="H89" s="379">
        <v>0</v>
      </c>
      <c r="I89" s="379">
        <v>0</v>
      </c>
      <c r="J89" s="379">
        <v>0</v>
      </c>
      <c r="K89" s="379">
        <v>0</v>
      </c>
      <c r="L89" s="379">
        <v>0</v>
      </c>
      <c r="M89" s="380">
        <v>0</v>
      </c>
    </row>
    <row r="90" spans="1:13" customFormat="1" ht="15" thickBot="1" x14ac:dyDescent="0.35">
      <c r="A90" s="399" t="s">
        <v>447</v>
      </c>
      <c r="B90" s="385" t="s">
        <v>456</v>
      </c>
      <c r="C90" s="386">
        <v>1104511</v>
      </c>
      <c r="D90" s="386">
        <v>544173360</v>
      </c>
      <c r="E90" s="386">
        <v>91526447</v>
      </c>
      <c r="F90" s="386">
        <v>7081028</v>
      </c>
      <c r="G90" s="386">
        <v>138868650</v>
      </c>
      <c r="H90" s="386">
        <v>30703298</v>
      </c>
      <c r="I90" s="386">
        <v>8815334</v>
      </c>
      <c r="J90" s="386">
        <v>2028349</v>
      </c>
      <c r="K90" s="386">
        <v>10708163</v>
      </c>
      <c r="L90" s="386">
        <v>65960886</v>
      </c>
      <c r="M90" s="386">
        <v>900970026</v>
      </c>
    </row>
    <row r="91" spans="1:13" customFormat="1" ht="15" thickBot="1" x14ac:dyDescent="0.35">
      <c r="A91" s="387" t="s">
        <v>410</v>
      </c>
      <c r="B91" s="387" t="s">
        <v>411</v>
      </c>
      <c r="C91" s="388"/>
      <c r="D91" s="388"/>
      <c r="E91" s="388"/>
      <c r="F91" s="388"/>
      <c r="G91" s="388"/>
      <c r="H91" s="388"/>
      <c r="I91" s="388"/>
      <c r="J91" s="388"/>
      <c r="K91" s="388"/>
      <c r="L91" s="388"/>
      <c r="M91" s="388"/>
    </row>
    <row r="92" spans="1:13" customFormat="1" x14ac:dyDescent="0.3">
      <c r="A92" s="382" t="s">
        <v>384</v>
      </c>
      <c r="B92" s="397" t="s">
        <v>455</v>
      </c>
      <c r="C92" s="383">
        <v>0</v>
      </c>
      <c r="D92" s="383">
        <v>358276501</v>
      </c>
      <c r="E92" s="383">
        <v>47665819</v>
      </c>
      <c r="F92" s="383">
        <v>4570387</v>
      </c>
      <c r="G92" s="383">
        <v>46643784</v>
      </c>
      <c r="H92" s="383">
        <v>17342979</v>
      </c>
      <c r="I92" s="383">
        <v>3238590</v>
      </c>
      <c r="J92" s="383">
        <v>0</v>
      </c>
      <c r="K92" s="383">
        <v>0</v>
      </c>
      <c r="L92" s="383">
        <v>0</v>
      </c>
      <c r="M92" s="383">
        <v>477738060</v>
      </c>
    </row>
    <row r="93" spans="1:13" customFormat="1" x14ac:dyDescent="0.3">
      <c r="A93" s="378" t="s">
        <v>379</v>
      </c>
      <c r="B93" s="378" t="s">
        <v>412</v>
      </c>
      <c r="C93" s="379">
        <v>0</v>
      </c>
      <c r="D93" s="379">
        <v>2065385</v>
      </c>
      <c r="E93" s="400">
        <v>904316</v>
      </c>
      <c r="F93" s="379">
        <v>180014</v>
      </c>
      <c r="G93" s="379">
        <v>583172</v>
      </c>
      <c r="H93" s="379">
        <v>194008</v>
      </c>
      <c r="I93" s="379">
        <v>172812</v>
      </c>
      <c r="J93" s="379">
        <v>0</v>
      </c>
      <c r="K93" s="379">
        <v>0</v>
      </c>
      <c r="L93" s="379">
        <v>0</v>
      </c>
      <c r="M93" s="380">
        <v>4099707</v>
      </c>
    </row>
    <row r="94" spans="1:13" customFormat="1" x14ac:dyDescent="0.3">
      <c r="A94" s="378" t="s">
        <v>373</v>
      </c>
      <c r="B94" s="378" t="s">
        <v>374</v>
      </c>
      <c r="C94" s="379">
        <v>0</v>
      </c>
      <c r="D94" s="379">
        <v>0</v>
      </c>
      <c r="E94" s="379">
        <v>-79300</v>
      </c>
      <c r="F94" s="379">
        <v>-274312</v>
      </c>
      <c r="G94" s="379">
        <v>0</v>
      </c>
      <c r="H94" s="379">
        <v>0</v>
      </c>
      <c r="I94" s="379">
        <v>0</v>
      </c>
      <c r="J94" s="379">
        <v>0</v>
      </c>
      <c r="K94" s="379">
        <v>0</v>
      </c>
      <c r="L94" s="379">
        <v>0</v>
      </c>
      <c r="M94" s="380">
        <v>-353612</v>
      </c>
    </row>
    <row r="95" spans="1:13" customFormat="1" x14ac:dyDescent="0.3">
      <c r="A95" s="378" t="s">
        <v>413</v>
      </c>
      <c r="B95" s="378" t="s">
        <v>414</v>
      </c>
      <c r="C95" s="379">
        <v>0</v>
      </c>
      <c r="D95" s="379">
        <v>0</v>
      </c>
      <c r="E95" s="379">
        <v>0</v>
      </c>
      <c r="F95" s="379">
        <v>0</v>
      </c>
      <c r="G95" s="379">
        <v>0</v>
      </c>
      <c r="H95" s="379">
        <v>0</v>
      </c>
      <c r="I95" s="379">
        <v>0</v>
      </c>
      <c r="J95" s="379">
        <v>0</v>
      </c>
      <c r="K95" s="379">
        <v>0</v>
      </c>
      <c r="L95" s="379">
        <v>0</v>
      </c>
      <c r="M95" s="380">
        <v>0</v>
      </c>
    </row>
    <row r="96" spans="1:13" customFormat="1" x14ac:dyDescent="0.3">
      <c r="A96" s="378" t="s">
        <v>371</v>
      </c>
      <c r="B96" s="378" t="s">
        <v>407</v>
      </c>
      <c r="C96" s="379">
        <v>0</v>
      </c>
      <c r="D96" s="379">
        <v>0</v>
      </c>
      <c r="E96" s="379">
        <v>0</v>
      </c>
      <c r="F96" s="379">
        <v>0</v>
      </c>
      <c r="G96" s="379">
        <v>0</v>
      </c>
      <c r="H96" s="379">
        <v>0</v>
      </c>
      <c r="I96" s="379">
        <v>0</v>
      </c>
      <c r="J96" s="379">
        <v>0</v>
      </c>
      <c r="K96" s="379">
        <v>0</v>
      </c>
      <c r="L96" s="379">
        <v>0</v>
      </c>
      <c r="M96" s="380">
        <v>0</v>
      </c>
    </row>
    <row r="97" spans="1:13" customFormat="1" ht="15" thickBot="1" x14ac:dyDescent="0.35">
      <c r="A97" s="401" t="s">
        <v>447</v>
      </c>
      <c r="B97" s="391" t="s">
        <v>456</v>
      </c>
      <c r="C97" s="392">
        <v>0</v>
      </c>
      <c r="D97" s="392">
        <v>360341886</v>
      </c>
      <c r="E97" s="392">
        <v>48490835</v>
      </c>
      <c r="F97" s="392">
        <v>4476089</v>
      </c>
      <c r="G97" s="392">
        <v>47226956</v>
      </c>
      <c r="H97" s="392">
        <v>17536987</v>
      </c>
      <c r="I97" s="392">
        <v>3411402</v>
      </c>
      <c r="J97" s="392">
        <v>0</v>
      </c>
      <c r="K97" s="392">
        <v>0</v>
      </c>
      <c r="L97" s="392">
        <v>0</v>
      </c>
      <c r="M97" s="392">
        <v>481484155</v>
      </c>
    </row>
    <row r="98" spans="1:13" customFormat="1" ht="15" thickTop="1" x14ac:dyDescent="0.3">
      <c r="A98" s="393" t="s">
        <v>385</v>
      </c>
      <c r="B98" s="393" t="s">
        <v>386</v>
      </c>
      <c r="C98" s="383">
        <v>1104511</v>
      </c>
      <c r="D98" s="383">
        <v>183799213</v>
      </c>
      <c r="E98" s="383">
        <v>43763288</v>
      </c>
      <c r="F98" s="383">
        <v>2684589</v>
      </c>
      <c r="G98" s="383">
        <v>92223859</v>
      </c>
      <c r="H98" s="383">
        <v>13029638</v>
      </c>
      <c r="I98" s="383">
        <v>5565551</v>
      </c>
      <c r="J98" s="383">
        <v>2028349</v>
      </c>
      <c r="K98" s="383">
        <v>10708163</v>
      </c>
      <c r="L98" s="383">
        <v>63377881</v>
      </c>
      <c r="M98" s="383">
        <v>418285042</v>
      </c>
    </row>
    <row r="99" spans="1:13" customFormat="1" ht="15" thickBot="1" x14ac:dyDescent="0.35">
      <c r="A99" s="394" t="s">
        <v>448</v>
      </c>
      <c r="B99" s="394" t="s">
        <v>449</v>
      </c>
      <c r="C99" s="392">
        <v>1104511</v>
      </c>
      <c r="D99" s="392">
        <v>183831474</v>
      </c>
      <c r="E99" s="392">
        <v>43035612</v>
      </c>
      <c r="F99" s="392">
        <v>2604939</v>
      </c>
      <c r="G99" s="392">
        <v>91641694</v>
      </c>
      <c r="H99" s="392">
        <v>13166311</v>
      </c>
      <c r="I99" s="392">
        <v>5403932</v>
      </c>
      <c r="J99" s="392">
        <v>2028349</v>
      </c>
      <c r="K99" s="392">
        <v>10708163</v>
      </c>
      <c r="L99" s="392">
        <v>65960886</v>
      </c>
      <c r="M99" s="392">
        <v>419485871</v>
      </c>
    </row>
    <row r="100" spans="1:13" customFormat="1" ht="15" thickTop="1" x14ac:dyDescent="0.3"/>
    <row r="101" spans="1:13" customFormat="1" x14ac:dyDescent="0.3"/>
    <row r="102" spans="1:13" customFormat="1" x14ac:dyDescent="0.3"/>
    <row r="103" spans="1:13" customFormat="1" x14ac:dyDescent="0.3"/>
    <row r="104" spans="1:13" customFormat="1" x14ac:dyDescent="0.3"/>
    <row r="105" spans="1:13" customFormat="1" x14ac:dyDescent="0.3"/>
    <row r="106" spans="1:13" customFormat="1" x14ac:dyDescent="0.3"/>
    <row r="107" spans="1:13" customFormat="1" x14ac:dyDescent="0.3"/>
    <row r="108" spans="1:13" customFormat="1" x14ac:dyDescent="0.3"/>
    <row r="109" spans="1:13" customFormat="1" x14ac:dyDescent="0.3"/>
    <row r="110" spans="1:13" customFormat="1" x14ac:dyDescent="0.3"/>
    <row r="111" spans="1:13" customFormat="1" x14ac:dyDescent="0.3"/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90E9C-1D6F-43B6-A7CA-DE12885E49FB}">
  <sheetPr>
    <tabColor rgb="FF92D050"/>
  </sheetPr>
  <dimension ref="A1:F9"/>
  <sheetViews>
    <sheetView showGridLines="0" zoomScale="70" zoomScaleNormal="70" workbookViewId="0">
      <selection activeCell="D7" sqref="D7"/>
    </sheetView>
  </sheetViews>
  <sheetFormatPr defaultColWidth="8.88671875" defaultRowHeight="14.4" x14ac:dyDescent="0.3"/>
  <cols>
    <col min="1" max="1" width="43" style="80" customWidth="1"/>
    <col min="2" max="2" width="44.6640625" style="80" customWidth="1"/>
    <col min="3" max="4" width="16.109375" style="80" customWidth="1"/>
    <col min="5" max="5" width="17.5546875" style="80" customWidth="1"/>
    <col min="6" max="6" width="12.109375" style="80" bestFit="1" customWidth="1"/>
    <col min="7" max="7" width="15.44140625" style="80" customWidth="1"/>
    <col min="8" max="16384" width="8.88671875" style="80"/>
  </cols>
  <sheetData>
    <row r="1" spans="1:6" s="111" customFormat="1" ht="60.6" customHeight="1" x14ac:dyDescent="0.3">
      <c r="A1" s="124" t="str">
        <f>'Peļņas vai zaudējumu pārskats'!A1</f>
        <v>AKCIJU SABIEDRĪBAS "CONEXUS BALTIC GRID" Saīsinātie starpperiodu finanšu pārskati par periodu no 01.01.2025. līdz 31.03.2025.</v>
      </c>
      <c r="B1" s="124" t="str">
        <f>'Peļņas vai zaudējumu pārskats'!B1</f>
        <v>JOINT STOCK COMPANY CONEXUS BALTIC GRID Condensed Interim Financial Statements for the period from 01.01.2025 until 31.03.2025</v>
      </c>
    </row>
    <row r="2" spans="1:6" x14ac:dyDescent="0.3">
      <c r="A2" s="60" t="s">
        <v>467</v>
      </c>
      <c r="B2" s="62" t="s">
        <v>415</v>
      </c>
      <c r="E2" s="69"/>
      <c r="F2" s="40"/>
    </row>
    <row r="3" spans="1:6" x14ac:dyDescent="0.3">
      <c r="A3" s="75"/>
      <c r="B3" s="76"/>
      <c r="C3" s="79">
        <f>'Pārskats par finanšu stāvokli'!D3</f>
        <v>45747</v>
      </c>
      <c r="D3" s="79">
        <f>'Pārskats par finanšu stāvokli'!E3</f>
        <v>45382</v>
      </c>
      <c r="E3" s="79">
        <f>'Pārskats par finanšu stāvokli'!F3</f>
        <v>45657</v>
      </c>
      <c r="F3" s="43"/>
    </row>
    <row r="4" spans="1:6" x14ac:dyDescent="0.3">
      <c r="A4" s="72"/>
      <c r="B4" s="126"/>
      <c r="C4" s="126" t="s">
        <v>93</v>
      </c>
      <c r="D4" s="126" t="s">
        <v>93</v>
      </c>
      <c r="E4" s="126" t="s">
        <v>93</v>
      </c>
      <c r="F4" s="43"/>
    </row>
    <row r="5" spans="1:6" x14ac:dyDescent="0.3">
      <c r="A5" s="73" t="s">
        <v>416</v>
      </c>
      <c r="B5" s="2" t="s">
        <v>417</v>
      </c>
      <c r="C5" s="133">
        <v>44559140</v>
      </c>
      <c r="D5" s="133">
        <v>61110205</v>
      </c>
      <c r="E5" s="133">
        <v>46776882</v>
      </c>
    </row>
    <row r="6" spans="1:6" x14ac:dyDescent="0.3">
      <c r="A6" s="73" t="s">
        <v>418</v>
      </c>
      <c r="B6" s="73" t="s">
        <v>419</v>
      </c>
      <c r="C6" s="133">
        <v>18301065</v>
      </c>
      <c r="D6" s="133">
        <v>14649286</v>
      </c>
      <c r="E6" s="133">
        <v>19792016</v>
      </c>
    </row>
    <row r="7" spans="1:6" ht="28.8" x14ac:dyDescent="0.3">
      <c r="A7" s="194" t="s">
        <v>420</v>
      </c>
      <c r="B7" s="194" t="s">
        <v>421</v>
      </c>
      <c r="C7" s="137">
        <v>21777</v>
      </c>
      <c r="D7" s="137">
        <v>53224</v>
      </c>
      <c r="E7" s="137">
        <v>49872</v>
      </c>
    </row>
    <row r="8" spans="1:6" ht="14.4" customHeight="1" thickBot="1" x14ac:dyDescent="0.35">
      <c r="A8" s="77"/>
      <c r="B8" s="35"/>
      <c r="C8" s="177">
        <f>SUM(C5:C7)</f>
        <v>62881982</v>
      </c>
      <c r="D8" s="177">
        <f>SUM(D5:D7)</f>
        <v>75812715</v>
      </c>
      <c r="E8" s="177">
        <f>SUM(E5:E7)</f>
        <v>66618770</v>
      </c>
    </row>
    <row r="9" spans="1:6" ht="14.4" customHeight="1" thickTop="1" x14ac:dyDescent="0.3">
      <c r="A9" s="178"/>
      <c r="B9" s="41"/>
      <c r="C9" s="179"/>
      <c r="D9" s="179"/>
      <c r="E9" s="56"/>
    </row>
  </sheetData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2a56aaf6-d773-4e83-b5cc-392a453ef3db}" enabled="0" method="" siteId="{2a56aaf6-d773-4e83-b5cc-392a453ef3d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Galvenie darbības rādītāji</vt:lpstr>
      <vt:lpstr>Peļņas vai zaudējumu pārskats</vt:lpstr>
      <vt:lpstr>Pārskats par finanšu stāvokli</vt:lpstr>
      <vt:lpstr>Naudas plūsmas pārskats</vt:lpstr>
      <vt:lpstr>Pārskats par izm.pašu kapitālā</vt:lpstr>
      <vt:lpstr>Pielikums Nr.4</vt:lpstr>
      <vt:lpstr>Pielikumi Nr.5-10</vt:lpstr>
      <vt:lpstr>Pielikumi Nr.11, 12</vt:lpstr>
      <vt:lpstr>Pielikums Nr.13</vt:lpstr>
      <vt:lpstr>'Peļņas vai zaudējumu pārskats'!_Hlk71365834</vt:lpstr>
      <vt:lpstr>'Pielikumi Nr.5-10'!_Toc506281143</vt:lpstr>
      <vt:lpstr>'Pielikums Nr.13'!_Toc506281143</vt:lpstr>
      <vt:lpstr>'Pielikumi Nr.11, 12'!_Toc506281145</vt:lpstr>
      <vt:lpstr>'Pielikumi Nr.11, 12'!_Toc506297406</vt:lpstr>
      <vt:lpstr>'Pielikumi Nr.5-10'!_Toc506297406</vt:lpstr>
      <vt:lpstr>'Pielikums Nr.4'!_Toc506297406</vt:lpstr>
      <vt:lpstr>'Peļņas vai zaudējumu pārskats'!_Toc70520890</vt:lpstr>
      <vt:lpstr>'Pārskats par finanšu stāvokli'!_Toc70520891</vt:lpstr>
      <vt:lpstr>'Pārskats par izm.pašu kapitālā'!_Toc70520892</vt:lpstr>
      <vt:lpstr>'Naudas plūsmas pārskats'!_Toc70520893</vt:lpstr>
      <vt:lpstr>'Peļņas vai zaudējumu pārskats'!_Toc71757631</vt:lpstr>
      <vt:lpstr>'Peļņas vai zaudējumu pārskats'!_Toc71757632</vt:lpstr>
      <vt:lpstr>'Naudas plūsmas pārskats'!_Toc71757636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2025-05-20T09:37:17Z</dcterms:created>
  <dcterms:modified xsi:type="dcterms:W3CDTF">2025-05-20T09:37:30Z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